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'方案'!$A$1:$I$89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<sst xmlns="http://schemas.openxmlformats.org/spreadsheetml/2006/main" count="228" uniqueCount="114">
  <si>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</si>
  <si>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</si>
  <si>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</si>
  <si>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</si>
  <si>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</si>
  <si>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</si>
  <si>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</si>
  <si>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</si>
  <si>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</si>
  <si>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</si>
  <si>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</si>
  <si>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</si>
  <si>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</si>
  <si>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</si>
  <si>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过门石</t>
  </si>
  <si>
    <t>块</t>
  </si>
  <si>
    <t>材料搬运费</t>
  </si>
  <si>
    <t>垃圾清运费</t>
  </si>
  <si>
    <t>管理费</t>
  </si>
  <si>
    <t>总价*8%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</si>
  <si>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</si>
  <si>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</si>
  <si>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</si>
  <si>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</si>
  <si>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</si>
  <si>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</si>
  <si>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</si>
  <si>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</si>
  <si>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</si>
  <si>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京城唯一透明化报价，核算成本才是硬道理</t>
  </si>
  <si>
    <t>㎡</t>
  </si>
  <si>
    <t>编织袋、人工费、(运至小区内物业指定地点.)</t>
  </si>
  <si>
    <t>所有为客户代购的商品一律不加价</t>
  </si>
  <si>
    <t>物业装修押金一律由业主自己承担。</t>
  </si>
  <si>
    <t>本报价所有木质工程都含油漆。</t>
  </si>
  <si>
    <t>制作工艺及材料说明</t>
  </si>
  <si>
    <t>预算员：              审核员：</t>
  </si>
  <si>
    <t>成本核算</t>
  </si>
  <si>
    <t>人工费</t>
  </si>
  <si>
    <t>材料</t>
  </si>
  <si>
    <t>成本核算</t>
  </si>
  <si>
    <t>以上所有项目及数量按实际发生量为准.</t>
  </si>
  <si>
    <t>十一</t>
  </si>
  <si>
    <t>总价</t>
  </si>
  <si>
    <t>电视背景墙</t>
  </si>
  <si>
    <t>项</t>
  </si>
  <si>
    <t>水电改造</t>
  </si>
  <si>
    <t>批刮多乐士腻子二至三遍，打磨平整。刷底漆一遍，多乐士家丽安净味面漆二遍。(不含特殊处理)</t>
  </si>
  <si>
    <t>墙地面做防水</t>
  </si>
  <si>
    <t>北京齐家盛装饰南昌分公司工程报价单</t>
  </si>
  <si>
    <t>本报价所有木质工程都不含墙纸，玻璃，外墙窗户。</t>
  </si>
  <si>
    <t>二、主卧</t>
  </si>
  <si>
    <t xml:space="preserve">          2011年   月   日</t>
  </si>
  <si>
    <t xml:space="preserve">        2011年   月   日</t>
  </si>
  <si>
    <t>墙面批灰</t>
  </si>
  <si>
    <t>㎡</t>
  </si>
  <si>
    <t>墙面膏灰批荡找平。</t>
  </si>
  <si>
    <t>项</t>
  </si>
  <si>
    <t>本报价不含税金及物业押金，物业管理处所交一切费用、押金由业主支付。</t>
  </si>
  <si>
    <t>十</t>
  </si>
  <si>
    <t>十三、</t>
  </si>
  <si>
    <t>详见施工图（估算）。</t>
  </si>
  <si>
    <t>毛利润</t>
  </si>
  <si>
    <t>非利润代收费</t>
  </si>
  <si>
    <t>批刮多乐士腻子二至三遍，打磨平整。刷底漆一遍，多乐士家丽安净味面漆二遍。(不含特殊处理)</t>
  </si>
  <si>
    <t>业主：         电话：         邮箱：</t>
  </si>
  <si>
    <t>铺地砖</t>
  </si>
  <si>
    <t>贴踢脚线</t>
  </si>
  <si>
    <t>m</t>
  </si>
  <si>
    <t>海螺牌32.5硅酸盐水泥、中砂水泥沙浆铺贴。
 规格≥250mm≤800mm　不含找平、拉毛、及地面处理
(主材、勾缝剂业主自购，贴砖厚度不超过40mm)</t>
  </si>
  <si>
    <t>十二</t>
  </si>
  <si>
    <t>贴地砖</t>
  </si>
  <si>
    <t>九</t>
  </si>
  <si>
    <t>八、</t>
  </si>
  <si>
    <t>地面找平</t>
  </si>
  <si>
    <t>1、原地面清理，强度32.5普通硅酸盐水泥、中砂水泥沙浆抹平。2、找平厚度平均不超过40mm，超过此厚度费用另计。</t>
  </si>
  <si>
    <t>中国黑大理石（宽度20公分内，含加工，安装。材质变更，材料费另计）</t>
  </si>
  <si>
    <t>乙方所购材料分类给各工种搬运的费用。实际根据楼层高度
和路程远近计算</t>
  </si>
  <si>
    <t>一、客、餐厅及走道</t>
  </si>
  <si>
    <t>套</t>
  </si>
  <si>
    <t>沉降层一厨一卫排水管隐蔽工程改造</t>
  </si>
  <si>
    <t>港丰PVC排水管，接头、配件、安装</t>
  </si>
  <si>
    <t>中国黑大理石（宽度20公分内，含加工，安装。材质变更，材料费另计）</t>
  </si>
  <si>
    <t>总价*17%</t>
  </si>
  <si>
    <t>四、厨房</t>
  </si>
  <si>
    <t>芸林E1级大芯板衬底,3厘饰面板饰面,背板为一级9厘板，同木质实木线条收边,刷多乐士清漆,底漆三遍,面漆二遍.（面积＞1m2）按展开面积计算,含油漆,着色漆另计（.不含五金，玻璃）。</t>
  </si>
  <si>
    <t>无门衣柜</t>
  </si>
  <si>
    <t>芸林E1级大芯板衬底,3厘饰面板饰面,背板为一级9厘板，同木质实木线条收边,刷多乐士清漆,底漆三遍,面漆二遍.（面积＞1m2）按展开面积计算,含油漆,着色漆另计（.不含五金，玻璃）</t>
  </si>
  <si>
    <t>吊柜</t>
  </si>
  <si>
    <t>石膏板造型吊顶</t>
  </si>
  <si>
    <t>轻钢龙骨，龙牌石膏板吊顶。</t>
  </si>
  <si>
    <t>地面做防水</t>
  </si>
  <si>
    <t>雷邦士防水涂料两遍。</t>
  </si>
  <si>
    <t>雷邦士防水涂料两遍，返墙30CM（淋浴处180CM)。</t>
  </si>
  <si>
    <t>进口皮尔萨PP-R管系列，打槽、暗辅、安装，不含水龙头、三角阀、软管等墙外部件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</si>
  <si>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r>
      <t>给水、电路工程改造</t>
    </r>
  </si>
  <si>
    <t>五金件，开关面板安装</t>
  </si>
  <si>
    <t xml:space="preserve">拆墙 </t>
  </si>
  <si>
    <t>储藏柜</t>
  </si>
  <si>
    <t>项</t>
  </si>
  <si>
    <t>拆墙含修补。</t>
  </si>
  <si>
    <t>工程地址：联泰香域尚城</t>
  </si>
  <si>
    <t>墙面膏灰批荡找平。</t>
  </si>
  <si>
    <t>酒柜（1.4*2.2米）</t>
  </si>
  <si>
    <t>鞋柜（1.2*1.1米）</t>
  </si>
  <si>
    <t>卧室背景墙</t>
  </si>
  <si>
    <t>三、父母房</t>
  </si>
  <si>
    <t>四、次卧</t>
  </si>
  <si>
    <t>五、公卫</t>
  </si>
  <si>
    <t>六、主卫</t>
  </si>
  <si>
    <t>八、休闲阳台</t>
  </si>
  <si>
    <t>七、生活阳台</t>
  </si>
  <si>
    <t>书柜（2.0*2.2）</t>
  </si>
  <si>
    <t>88*60*0.08=653（墙地砖管理费）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</si>
</sst>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9" fontId="1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4" borderId="5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15" fillId="4" borderId="5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187" fontId="15" fillId="4" borderId="19" xfId="0" applyNumberFormat="1" applyFont="1" applyFill="1" applyBorder="1" applyAlignment="1">
      <alignment horizontal="center" vertical="center"/>
    </xf>
    <xf numFmtId="187" fontId="15" fillId="4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150" zoomScaleNormal="150" workbookViewId="0" topLeftCell="A1">
      <selection activeCell="A3" sqref="A3:I3"/>
    </sheetView>
  </sheetViews>
  <sheetFormatPr defaultColWidth="9.00390625" defaultRowHeight="14.25"/>
  <cols>
    <col min="1" max="1" width="4.75390625" style="1" customWidth="1"/>
    <col min="2" max="2" width="14.25390625" style="2" customWidth="1"/>
    <col min="3" max="3" width="5.125" style="1" customWidth="1"/>
    <col min="4" max="4" width="3.75390625" style="1" customWidth="1"/>
    <col min="5" max="5" width="3.625" style="3" customWidth="1"/>
    <col min="6" max="6" width="5.25390625" style="3" customWidth="1"/>
    <col min="7" max="7" width="4.50390625" style="4" customWidth="1"/>
    <col min="8" max="8" width="5.625" style="3" customWidth="1"/>
    <col min="9" max="9" width="49.125" style="2" customWidth="1"/>
    <col min="10" max="16384" width="9.00390625" style="5" customWidth="1"/>
  </cols>
  <sheetData>
    <row r="1" spans="1:9" ht="34.5" customHeight="1">
      <c r="A1" s="100" t="s">
        <v>49</v>
      </c>
      <c r="B1" s="101"/>
      <c r="C1" s="101"/>
      <c r="D1" s="101"/>
      <c r="E1" s="101"/>
      <c r="F1" s="101"/>
      <c r="G1" s="101"/>
      <c r="H1" s="101"/>
      <c r="I1" s="102"/>
    </row>
    <row r="2" spans="1:14" ht="34.5" customHeight="1">
      <c r="A2" s="109" t="s">
        <v>29</v>
      </c>
      <c r="B2" s="110"/>
      <c r="C2" s="111"/>
      <c r="D2" s="111"/>
      <c r="E2" s="111"/>
      <c r="F2" s="111"/>
      <c r="G2" s="111"/>
      <c r="H2" s="111"/>
      <c r="I2" s="111"/>
      <c r="K2" s="11"/>
      <c r="L2" s="11"/>
      <c r="M2" s="11"/>
      <c r="N2" s="11"/>
    </row>
    <row r="3" spans="1:15" s="6" customFormat="1" ht="22.5" customHeight="1">
      <c r="A3" s="89" t="s">
        <v>101</v>
      </c>
      <c r="B3" s="90"/>
      <c r="C3" s="90"/>
      <c r="D3" s="90"/>
      <c r="E3" s="90"/>
      <c r="F3" s="90"/>
      <c r="G3" s="90"/>
      <c r="H3" s="90"/>
      <c r="I3" s="103"/>
      <c r="J3" s="70"/>
      <c r="K3" s="70"/>
      <c r="L3" s="70"/>
      <c r="M3" s="70"/>
      <c r="N3" s="70"/>
      <c r="O3" s="70"/>
    </row>
    <row r="4" spans="1:15" s="6" customFormat="1" ht="22.5" customHeight="1">
      <c r="A4" s="104" t="s">
        <v>65</v>
      </c>
      <c r="B4" s="104"/>
      <c r="C4" s="104"/>
      <c r="D4" s="104"/>
      <c r="E4" s="104"/>
      <c r="F4" s="104"/>
      <c r="G4" s="104"/>
      <c r="H4" s="104"/>
      <c r="I4" s="104"/>
      <c r="J4" s="70"/>
      <c r="K4" s="70"/>
      <c r="L4" s="70"/>
      <c r="M4" s="70"/>
      <c r="N4" s="70"/>
      <c r="O4" s="70"/>
    </row>
    <row r="5" spans="1:15" s="7" customFormat="1" ht="19.5" customHeight="1">
      <c r="A5" s="105" t="s">
        <v>0</v>
      </c>
      <c r="B5" s="107" t="s">
        <v>1</v>
      </c>
      <c r="C5" s="107" t="s">
        <v>2</v>
      </c>
      <c r="D5" s="107" t="s">
        <v>3</v>
      </c>
      <c r="E5" s="93" t="s">
        <v>4</v>
      </c>
      <c r="F5" s="94"/>
      <c r="G5" s="93" t="s">
        <v>5</v>
      </c>
      <c r="H5" s="94"/>
      <c r="I5" s="112" t="s">
        <v>35</v>
      </c>
      <c r="J5" s="71"/>
      <c r="K5" s="71"/>
      <c r="L5" s="71"/>
      <c r="M5" s="71"/>
      <c r="N5" s="71"/>
      <c r="O5" s="71"/>
    </row>
    <row r="6" spans="1:16" ht="18.75" customHeight="1">
      <c r="A6" s="106"/>
      <c r="B6" s="108"/>
      <c r="C6" s="108"/>
      <c r="D6" s="108"/>
      <c r="E6" s="16" t="s">
        <v>6</v>
      </c>
      <c r="F6" s="16" t="s">
        <v>7</v>
      </c>
      <c r="G6" s="16" t="s">
        <v>6</v>
      </c>
      <c r="H6" s="16" t="s">
        <v>7</v>
      </c>
      <c r="I6" s="108"/>
      <c r="J6" s="79"/>
      <c r="K6" s="79"/>
      <c r="L6" s="79"/>
      <c r="M6" s="79"/>
      <c r="N6" s="79"/>
      <c r="O6" s="79"/>
      <c r="P6" s="79"/>
    </row>
    <row r="7" spans="1:16" ht="18" customHeight="1">
      <c r="A7" s="113" t="s">
        <v>78</v>
      </c>
      <c r="B7" s="114"/>
      <c r="C7" s="66"/>
      <c r="D7" s="66"/>
      <c r="E7" s="65"/>
      <c r="F7" s="65"/>
      <c r="G7" s="66"/>
      <c r="H7" s="65"/>
      <c r="I7" s="72"/>
      <c r="J7" s="79"/>
      <c r="K7" s="79"/>
      <c r="L7" s="79"/>
      <c r="M7" s="79"/>
      <c r="N7" s="79"/>
      <c r="O7" s="79"/>
      <c r="P7" s="79"/>
    </row>
    <row r="8" spans="1:16" s="9" customFormat="1" ht="27" customHeight="1">
      <c r="A8" s="19">
        <v>1</v>
      </c>
      <c r="B8" s="20" t="s">
        <v>54</v>
      </c>
      <c r="C8" s="21">
        <f>38*2.85</f>
        <v>108.3</v>
      </c>
      <c r="D8" s="21" t="s">
        <v>55</v>
      </c>
      <c r="E8" s="21">
        <v>3</v>
      </c>
      <c r="F8" s="22">
        <f>C8*E8</f>
        <v>324.9</v>
      </c>
      <c r="G8" s="21">
        <v>3</v>
      </c>
      <c r="H8" s="22">
        <f aca="true" t="shared" si="0" ref="H8:H13">C8*G8</f>
        <v>324.9</v>
      </c>
      <c r="I8" s="44" t="s">
        <v>56</v>
      </c>
      <c r="J8" s="81"/>
      <c r="K8" s="81"/>
      <c r="L8" s="81"/>
      <c r="M8" s="81"/>
      <c r="N8" s="81"/>
      <c r="O8" s="81"/>
      <c r="P8" s="76"/>
    </row>
    <row r="9" spans="1:16" s="9" customFormat="1" ht="30.75" customHeight="1">
      <c r="A9" s="19">
        <v>2</v>
      </c>
      <c r="B9" s="20" t="s">
        <v>8</v>
      </c>
      <c r="C9" s="21">
        <v>42</v>
      </c>
      <c r="D9" s="21" t="s">
        <v>30</v>
      </c>
      <c r="E9" s="21">
        <v>9</v>
      </c>
      <c r="F9" s="22">
        <f>E9*C9</f>
        <v>378</v>
      </c>
      <c r="G9" s="21">
        <v>12</v>
      </c>
      <c r="H9" s="22">
        <f t="shared" si="0"/>
        <v>504</v>
      </c>
      <c r="I9" s="44" t="s">
        <v>64</v>
      </c>
      <c r="J9" s="76"/>
      <c r="K9" s="76"/>
      <c r="L9" s="76"/>
      <c r="M9" s="76"/>
      <c r="N9" s="76"/>
      <c r="O9" s="76"/>
      <c r="P9" s="76"/>
    </row>
    <row r="10" spans="1:17" s="8" customFormat="1" ht="31.5" customHeight="1">
      <c r="A10" s="19">
        <v>3</v>
      </c>
      <c r="B10" s="20" t="s">
        <v>10</v>
      </c>
      <c r="C10" s="21">
        <f>38*2.85</f>
        <v>108.3</v>
      </c>
      <c r="D10" s="21" t="s">
        <v>30</v>
      </c>
      <c r="E10" s="21">
        <v>9</v>
      </c>
      <c r="F10" s="22">
        <f>E10*C10</f>
        <v>974.6999999999999</v>
      </c>
      <c r="G10" s="21">
        <v>12</v>
      </c>
      <c r="H10" s="22">
        <f t="shared" si="0"/>
        <v>1299.6</v>
      </c>
      <c r="I10" s="44" t="s">
        <v>64</v>
      </c>
      <c r="J10" s="80"/>
      <c r="K10" s="80"/>
      <c r="L10" s="80"/>
      <c r="M10" s="68"/>
      <c r="N10" s="68"/>
      <c r="O10" s="68"/>
      <c r="P10" s="68"/>
      <c r="Q10" s="68"/>
    </row>
    <row r="11" spans="1:17" s="8" customFormat="1" ht="27.75" customHeight="1">
      <c r="A11" s="19">
        <v>4</v>
      </c>
      <c r="B11" s="20" t="s">
        <v>89</v>
      </c>
      <c r="C11" s="21">
        <v>42</v>
      </c>
      <c r="D11" s="21" t="s">
        <v>30</v>
      </c>
      <c r="E11" s="21">
        <v>45</v>
      </c>
      <c r="F11" s="22">
        <f>C11*E11</f>
        <v>1890</v>
      </c>
      <c r="G11" s="21">
        <v>50</v>
      </c>
      <c r="H11" s="22">
        <f t="shared" si="0"/>
        <v>2100</v>
      </c>
      <c r="I11" s="44" t="s">
        <v>90</v>
      </c>
      <c r="J11" s="80"/>
      <c r="K11" s="80"/>
      <c r="L11" s="80"/>
      <c r="M11" s="68"/>
      <c r="N11" s="68"/>
      <c r="O11" s="68"/>
      <c r="P11" s="68"/>
      <c r="Q11" s="68"/>
    </row>
    <row r="12" spans="1:17" s="8" customFormat="1" ht="43.5" customHeight="1">
      <c r="A12" s="19">
        <v>5</v>
      </c>
      <c r="B12" s="20" t="s">
        <v>66</v>
      </c>
      <c r="C12" s="21">
        <v>42</v>
      </c>
      <c r="D12" s="21" t="s">
        <v>30</v>
      </c>
      <c r="E12" s="21">
        <v>10</v>
      </c>
      <c r="F12" s="22">
        <f>C12*E12</f>
        <v>420</v>
      </c>
      <c r="G12" s="21">
        <v>25</v>
      </c>
      <c r="H12" s="22">
        <f t="shared" si="0"/>
        <v>1050</v>
      </c>
      <c r="I12" s="44" t="s">
        <v>69</v>
      </c>
      <c r="J12" s="80"/>
      <c r="K12" s="80"/>
      <c r="L12" s="80"/>
      <c r="M12" s="68"/>
      <c r="N12" s="68"/>
      <c r="O12" s="68"/>
      <c r="P12" s="68"/>
      <c r="Q12" s="68"/>
    </row>
    <row r="13" spans="1:30" s="8" customFormat="1" ht="42.75" customHeight="1">
      <c r="A13" s="19">
        <v>6</v>
      </c>
      <c r="B13" s="20" t="s">
        <v>67</v>
      </c>
      <c r="C13" s="21">
        <v>38</v>
      </c>
      <c r="D13" s="21" t="s">
        <v>68</v>
      </c>
      <c r="E13" s="21">
        <v>2</v>
      </c>
      <c r="F13" s="22">
        <f>C13*E13</f>
        <v>76</v>
      </c>
      <c r="G13" s="21">
        <v>8</v>
      </c>
      <c r="H13" s="22">
        <f t="shared" si="0"/>
        <v>304</v>
      </c>
      <c r="I13" s="44" t="s">
        <v>69</v>
      </c>
      <c r="J13" s="5"/>
      <c r="K13" s="5"/>
      <c r="L13" s="13"/>
      <c r="M13" s="68"/>
      <c r="N13" s="68"/>
      <c r="O13" s="68"/>
      <c r="P13" s="68"/>
      <c r="Q13" s="68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86" customFormat="1" ht="23.25" customHeight="1">
      <c r="A14" s="21">
        <v>7</v>
      </c>
      <c r="B14" s="20" t="s">
        <v>44</v>
      </c>
      <c r="C14" s="21">
        <v>1</v>
      </c>
      <c r="D14" s="21" t="s">
        <v>45</v>
      </c>
      <c r="E14" s="21">
        <v>700</v>
      </c>
      <c r="F14" s="21">
        <f>C14*E14</f>
        <v>700</v>
      </c>
      <c r="G14" s="28">
        <v>800</v>
      </c>
      <c r="H14" s="22">
        <f>G14*C14</f>
        <v>800</v>
      </c>
      <c r="I14" s="82" t="s">
        <v>61</v>
      </c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16" s="85" customFormat="1" ht="40.5" customHeight="1">
      <c r="A15" s="19">
        <v>8</v>
      </c>
      <c r="B15" s="20" t="s">
        <v>104</v>
      </c>
      <c r="C15" s="21">
        <v>1</v>
      </c>
      <c r="D15" s="21" t="s">
        <v>57</v>
      </c>
      <c r="E15" s="21">
        <v>400</v>
      </c>
      <c r="F15" s="22">
        <f>E15*C15</f>
        <v>400</v>
      </c>
      <c r="G15" s="21">
        <v>450</v>
      </c>
      <c r="H15" s="22">
        <f>G15*C15</f>
        <v>450</v>
      </c>
      <c r="I15" s="82" t="s">
        <v>85</v>
      </c>
      <c r="J15" s="5"/>
      <c r="K15" s="5"/>
      <c r="L15" s="5"/>
      <c r="M15" s="5"/>
      <c r="N15" s="5"/>
      <c r="O15" s="5"/>
      <c r="P15" s="5"/>
    </row>
    <row r="16" spans="1:16" s="85" customFormat="1" ht="45.75" customHeight="1">
      <c r="A16" s="19">
        <v>9</v>
      </c>
      <c r="B16" s="20" t="s">
        <v>103</v>
      </c>
      <c r="C16" s="21">
        <f>2.2*1.4*3.5</f>
        <v>10.780000000000001</v>
      </c>
      <c r="D16" s="21" t="s">
        <v>30</v>
      </c>
      <c r="E16" s="21">
        <v>80</v>
      </c>
      <c r="F16" s="22">
        <f>E16*C16</f>
        <v>862.4000000000001</v>
      </c>
      <c r="G16" s="21">
        <v>90</v>
      </c>
      <c r="H16" s="22">
        <f>G16*C16</f>
        <v>970.2</v>
      </c>
      <c r="I16" s="82" t="s">
        <v>85</v>
      </c>
      <c r="J16" s="5"/>
      <c r="K16" s="5"/>
      <c r="L16" s="5"/>
      <c r="M16" s="5"/>
      <c r="N16" s="5"/>
      <c r="O16" s="5"/>
      <c r="P16" s="5"/>
    </row>
    <row r="17" spans="1:19" ht="18" customHeight="1">
      <c r="A17" s="91" t="s">
        <v>51</v>
      </c>
      <c r="B17" s="92"/>
      <c r="C17" s="17"/>
      <c r="D17" s="17"/>
      <c r="E17" s="15"/>
      <c r="F17" s="15"/>
      <c r="G17" s="17"/>
      <c r="H17" s="15"/>
      <c r="I17" s="1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s="9" customFormat="1" ht="24.75" customHeight="1">
      <c r="A18" s="19">
        <v>1</v>
      </c>
      <c r="B18" s="20" t="s">
        <v>54</v>
      </c>
      <c r="C18" s="21">
        <f>17*2.85</f>
        <v>48.45</v>
      </c>
      <c r="D18" s="21" t="s">
        <v>55</v>
      </c>
      <c r="E18" s="21">
        <v>3</v>
      </c>
      <c r="F18" s="22">
        <f>C18*E18</f>
        <v>145.35000000000002</v>
      </c>
      <c r="G18" s="21">
        <v>3</v>
      </c>
      <c r="H18" s="21">
        <f>C18*G18</f>
        <v>145.35000000000002</v>
      </c>
      <c r="I18" s="44" t="s">
        <v>102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s="9" customFormat="1" ht="27.75" customHeight="1">
      <c r="A19" s="19">
        <v>2</v>
      </c>
      <c r="B19" s="20" t="s">
        <v>8</v>
      </c>
      <c r="C19" s="21">
        <v>15</v>
      </c>
      <c r="D19" s="21" t="s">
        <v>30</v>
      </c>
      <c r="E19" s="21">
        <v>9</v>
      </c>
      <c r="F19" s="22">
        <f>E19*C19</f>
        <v>135</v>
      </c>
      <c r="G19" s="21">
        <v>12</v>
      </c>
      <c r="H19" s="22">
        <f>G19*C19</f>
        <v>180</v>
      </c>
      <c r="I19" s="44" t="s">
        <v>47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s="8" customFormat="1" ht="30" customHeight="1">
      <c r="A20" s="19">
        <v>3</v>
      </c>
      <c r="B20" s="20" t="s">
        <v>10</v>
      </c>
      <c r="C20" s="21">
        <f>17*2.85</f>
        <v>48.45</v>
      </c>
      <c r="D20" s="21" t="s">
        <v>30</v>
      </c>
      <c r="E20" s="21">
        <v>9</v>
      </c>
      <c r="F20" s="22">
        <f>E20*C20</f>
        <v>436.05</v>
      </c>
      <c r="G20" s="21">
        <v>12</v>
      </c>
      <c r="H20" s="22">
        <f>G20*C20</f>
        <v>581.4000000000001</v>
      </c>
      <c r="I20" s="44" t="s">
        <v>47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256" s="8" customFormat="1" ht="33" customHeight="1">
      <c r="A21" s="19">
        <v>4</v>
      </c>
      <c r="B21" s="20" t="s">
        <v>74</v>
      </c>
      <c r="C21" s="21">
        <v>15</v>
      </c>
      <c r="D21" s="21" t="s">
        <v>30</v>
      </c>
      <c r="E21" s="21">
        <v>15</v>
      </c>
      <c r="F21" s="22">
        <f>C21*E21</f>
        <v>225</v>
      </c>
      <c r="G21" s="21">
        <v>15</v>
      </c>
      <c r="H21" s="22">
        <f>C21*G21</f>
        <v>225</v>
      </c>
      <c r="I21" s="75" t="s">
        <v>75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15" s="9" customFormat="1" ht="42.75" customHeight="1">
      <c r="A22" s="19">
        <v>5</v>
      </c>
      <c r="B22" s="20" t="s">
        <v>86</v>
      </c>
      <c r="C22" s="21">
        <f>2.4*2.25*3</f>
        <v>16.2</v>
      </c>
      <c r="D22" s="21" t="s">
        <v>9</v>
      </c>
      <c r="E22" s="21">
        <v>75</v>
      </c>
      <c r="F22" s="22">
        <f>E22*C22</f>
        <v>1215</v>
      </c>
      <c r="G22" s="21">
        <v>73</v>
      </c>
      <c r="H22" s="22">
        <f>G22*C22</f>
        <v>1182.6</v>
      </c>
      <c r="I22" s="82" t="s">
        <v>87</v>
      </c>
      <c r="K22" s="76"/>
      <c r="L22" s="76"/>
      <c r="M22" s="76"/>
      <c r="N22" s="76"/>
      <c r="O22" s="76"/>
    </row>
    <row r="23" spans="1:15" s="8" customFormat="1" ht="41.25" customHeight="1">
      <c r="A23" s="21">
        <v>6</v>
      </c>
      <c r="B23" s="20" t="s">
        <v>88</v>
      </c>
      <c r="C23" s="21">
        <f>2.4*0.6*3</f>
        <v>4.32</v>
      </c>
      <c r="D23" s="21" t="s">
        <v>9</v>
      </c>
      <c r="E23" s="21">
        <v>75</v>
      </c>
      <c r="F23" s="22">
        <f>E23*C23</f>
        <v>324</v>
      </c>
      <c r="G23" s="21">
        <v>90</v>
      </c>
      <c r="H23" s="22">
        <f>G23*C23</f>
        <v>388.8</v>
      </c>
      <c r="I23" s="82" t="s">
        <v>87</v>
      </c>
      <c r="K23" s="80"/>
      <c r="L23" s="80"/>
      <c r="M23" s="80"/>
      <c r="N23" s="80"/>
      <c r="O23" s="80"/>
    </row>
    <row r="24" spans="1:30" s="86" customFormat="1" ht="23.25" customHeight="1">
      <c r="A24" s="21">
        <v>7</v>
      </c>
      <c r="B24" s="20" t="s">
        <v>105</v>
      </c>
      <c r="C24" s="21">
        <v>1</v>
      </c>
      <c r="D24" s="21" t="s">
        <v>45</v>
      </c>
      <c r="E24" s="21">
        <v>500</v>
      </c>
      <c r="F24" s="21">
        <f>C24*E24</f>
        <v>500</v>
      </c>
      <c r="G24" s="28">
        <v>700</v>
      </c>
      <c r="H24" s="22">
        <f>G24*C24</f>
        <v>700</v>
      </c>
      <c r="I24" s="82" t="s">
        <v>61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</row>
    <row r="25" spans="1:17" s="8" customFormat="1" ht="27.75" customHeight="1">
      <c r="A25" s="21">
        <v>8</v>
      </c>
      <c r="B25" s="20" t="s">
        <v>89</v>
      </c>
      <c r="C25" s="21">
        <v>15</v>
      </c>
      <c r="D25" s="21" t="s">
        <v>30</v>
      </c>
      <c r="E25" s="21">
        <v>45</v>
      </c>
      <c r="F25" s="22">
        <f>C25*E25</f>
        <v>675</v>
      </c>
      <c r="G25" s="21">
        <v>50</v>
      </c>
      <c r="H25" s="22">
        <f>C25*G25</f>
        <v>750</v>
      </c>
      <c r="I25" s="44" t="s">
        <v>90</v>
      </c>
      <c r="J25" s="80"/>
      <c r="K25" s="80"/>
      <c r="L25" s="80"/>
      <c r="M25" s="68"/>
      <c r="N25" s="68"/>
      <c r="O25" s="68"/>
      <c r="P25" s="68"/>
      <c r="Q25" s="68"/>
    </row>
    <row r="26" spans="1:19" ht="18" customHeight="1">
      <c r="A26" s="91" t="s">
        <v>106</v>
      </c>
      <c r="B26" s="92"/>
      <c r="C26" s="17"/>
      <c r="D26" s="17"/>
      <c r="E26" s="15"/>
      <c r="F26" s="15"/>
      <c r="G26" s="15"/>
      <c r="H26" s="15"/>
      <c r="I26" s="1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s="88" customFormat="1" ht="26.25" customHeight="1">
      <c r="A27" s="21">
        <v>1</v>
      </c>
      <c r="B27" s="20" t="s">
        <v>54</v>
      </c>
      <c r="C27" s="21">
        <f>13*2.85</f>
        <v>37.050000000000004</v>
      </c>
      <c r="D27" s="21" t="s">
        <v>55</v>
      </c>
      <c r="E27" s="21">
        <v>3</v>
      </c>
      <c r="F27" s="22">
        <f>C27*E27</f>
        <v>111.15</v>
      </c>
      <c r="G27" s="21">
        <v>3</v>
      </c>
      <c r="H27" s="22">
        <f>C27*G27</f>
        <v>111.15</v>
      </c>
      <c r="I27" s="44" t="s">
        <v>56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s="9" customFormat="1" ht="33.75" customHeight="1">
      <c r="A28" s="19">
        <v>2</v>
      </c>
      <c r="B28" s="20" t="s">
        <v>8</v>
      </c>
      <c r="C28" s="21">
        <v>10.4</v>
      </c>
      <c r="D28" s="21" t="s">
        <v>30</v>
      </c>
      <c r="E28" s="21">
        <v>9</v>
      </c>
      <c r="F28" s="22">
        <f>E28*C28</f>
        <v>93.60000000000001</v>
      </c>
      <c r="G28" s="21">
        <v>12</v>
      </c>
      <c r="H28" s="22">
        <f>G28*C28</f>
        <v>124.80000000000001</v>
      </c>
      <c r="I28" s="44" t="s">
        <v>47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s="87" customFormat="1" ht="32.25" customHeight="1">
      <c r="A29" s="21">
        <v>3</v>
      </c>
      <c r="B29" s="20" t="s">
        <v>10</v>
      </c>
      <c r="C29" s="21">
        <f>13*2.85</f>
        <v>37.050000000000004</v>
      </c>
      <c r="D29" s="21" t="s">
        <v>30</v>
      </c>
      <c r="E29" s="21">
        <v>9</v>
      </c>
      <c r="F29" s="22">
        <f>E29*C29</f>
        <v>333.45000000000005</v>
      </c>
      <c r="G29" s="21">
        <v>12</v>
      </c>
      <c r="H29" s="22">
        <f>G29*C29</f>
        <v>444.6</v>
      </c>
      <c r="I29" s="44" t="s">
        <v>47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256" s="8" customFormat="1" ht="38.25" customHeight="1">
      <c r="A30" s="19">
        <v>4</v>
      </c>
      <c r="B30" s="20" t="s">
        <v>74</v>
      </c>
      <c r="C30" s="21">
        <v>10.4</v>
      </c>
      <c r="D30" s="21" t="s">
        <v>30</v>
      </c>
      <c r="E30" s="21">
        <v>15</v>
      </c>
      <c r="F30" s="22">
        <f>C30*E30</f>
        <v>156</v>
      </c>
      <c r="G30" s="21">
        <v>15</v>
      </c>
      <c r="H30" s="22">
        <f>C30*G30</f>
        <v>156</v>
      </c>
      <c r="I30" s="75" t="s">
        <v>75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15" s="9" customFormat="1" ht="42.75" customHeight="1">
      <c r="A31" s="19">
        <v>5</v>
      </c>
      <c r="B31" s="20" t="s">
        <v>86</v>
      </c>
      <c r="C31" s="21">
        <f>1.8*2.25*3.5</f>
        <v>14.174999999999999</v>
      </c>
      <c r="D31" s="21" t="s">
        <v>9</v>
      </c>
      <c r="E31" s="21">
        <v>75</v>
      </c>
      <c r="F31" s="22">
        <f>E31*C31</f>
        <v>1063.125</v>
      </c>
      <c r="G31" s="21">
        <v>73</v>
      </c>
      <c r="H31" s="22">
        <f>G31*C31</f>
        <v>1034.7749999999999</v>
      </c>
      <c r="I31" s="82" t="s">
        <v>87</v>
      </c>
      <c r="K31" s="76"/>
      <c r="L31" s="76"/>
      <c r="M31" s="76"/>
      <c r="N31" s="76"/>
      <c r="O31" s="76"/>
    </row>
    <row r="32" spans="1:15" s="8" customFormat="1" ht="41.25" customHeight="1">
      <c r="A32" s="19">
        <v>6</v>
      </c>
      <c r="B32" s="20" t="s">
        <v>88</v>
      </c>
      <c r="C32" s="21">
        <f>1.8*0.6*3.5</f>
        <v>3.7800000000000002</v>
      </c>
      <c r="D32" s="21" t="s">
        <v>9</v>
      </c>
      <c r="E32" s="21">
        <v>75</v>
      </c>
      <c r="F32" s="22">
        <f>E32*C32</f>
        <v>283.5</v>
      </c>
      <c r="G32" s="21">
        <v>90</v>
      </c>
      <c r="H32" s="22">
        <f>G32*C32</f>
        <v>340.20000000000005</v>
      </c>
      <c r="I32" s="82" t="s">
        <v>87</v>
      </c>
      <c r="K32" s="80"/>
      <c r="L32" s="80"/>
      <c r="M32" s="80"/>
      <c r="N32" s="80"/>
      <c r="O32" s="80"/>
    </row>
    <row r="33" spans="1:19" ht="18" customHeight="1">
      <c r="A33" s="91" t="s">
        <v>107</v>
      </c>
      <c r="B33" s="92"/>
      <c r="C33" s="17"/>
      <c r="D33" s="17"/>
      <c r="E33" s="15"/>
      <c r="F33" s="15"/>
      <c r="G33" s="15"/>
      <c r="H33" s="15"/>
      <c r="I33" s="1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s="88" customFormat="1" ht="26.25" customHeight="1">
      <c r="A34" s="21">
        <v>1</v>
      </c>
      <c r="B34" s="20" t="s">
        <v>54</v>
      </c>
      <c r="C34" s="21">
        <f>19*2.85</f>
        <v>54.15</v>
      </c>
      <c r="D34" s="21" t="s">
        <v>55</v>
      </c>
      <c r="E34" s="21">
        <v>3</v>
      </c>
      <c r="F34" s="22">
        <f>C34*E34</f>
        <v>162.45</v>
      </c>
      <c r="G34" s="21">
        <v>3</v>
      </c>
      <c r="H34" s="22">
        <f>C34*G34</f>
        <v>162.45</v>
      </c>
      <c r="I34" s="44" t="s">
        <v>102</v>
      </c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s="9" customFormat="1" ht="33.75" customHeight="1">
      <c r="A35" s="19">
        <v>2</v>
      </c>
      <c r="B35" s="20" t="s">
        <v>8</v>
      </c>
      <c r="C35" s="21">
        <v>18</v>
      </c>
      <c r="D35" s="21" t="s">
        <v>30</v>
      </c>
      <c r="E35" s="21">
        <v>9</v>
      </c>
      <c r="F35" s="22">
        <f>E35*C35</f>
        <v>162</v>
      </c>
      <c r="G35" s="21">
        <v>12</v>
      </c>
      <c r="H35" s="22">
        <f>G35*C35</f>
        <v>216</v>
      </c>
      <c r="I35" s="44" t="s">
        <v>47</v>
      </c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s="87" customFormat="1" ht="32.25" customHeight="1">
      <c r="A36" s="21">
        <v>3</v>
      </c>
      <c r="B36" s="20" t="s">
        <v>10</v>
      </c>
      <c r="C36" s="21">
        <f>19*2.85</f>
        <v>54.15</v>
      </c>
      <c r="D36" s="21" t="s">
        <v>30</v>
      </c>
      <c r="E36" s="21">
        <v>9</v>
      </c>
      <c r="F36" s="22">
        <f>E36*C36</f>
        <v>487.34999999999997</v>
      </c>
      <c r="G36" s="21">
        <v>12</v>
      </c>
      <c r="H36" s="22">
        <f>G36*C36</f>
        <v>649.8</v>
      </c>
      <c r="I36" s="44" t="s">
        <v>47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256" s="8" customFormat="1" ht="38.25" customHeight="1">
      <c r="A37" s="19">
        <v>4</v>
      </c>
      <c r="B37" s="20" t="s">
        <v>74</v>
      </c>
      <c r="C37" s="21">
        <v>18</v>
      </c>
      <c r="D37" s="21" t="s">
        <v>30</v>
      </c>
      <c r="E37" s="21">
        <v>15</v>
      </c>
      <c r="F37" s="22">
        <f>C37*E37</f>
        <v>270</v>
      </c>
      <c r="G37" s="21">
        <v>15</v>
      </c>
      <c r="H37" s="22">
        <f>C37*G37</f>
        <v>270</v>
      </c>
      <c r="I37" s="75" t="s">
        <v>75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15" s="9" customFormat="1" ht="42.75" customHeight="1">
      <c r="A38" s="19">
        <v>5</v>
      </c>
      <c r="B38" s="20" t="s">
        <v>86</v>
      </c>
      <c r="C38" s="21">
        <f>1.5*2.25*4</f>
        <v>13.5</v>
      </c>
      <c r="D38" s="21" t="s">
        <v>9</v>
      </c>
      <c r="E38" s="21">
        <v>75</v>
      </c>
      <c r="F38" s="22">
        <f>E38*C38</f>
        <v>1012.5</v>
      </c>
      <c r="G38" s="21">
        <v>73</v>
      </c>
      <c r="H38" s="22">
        <f>G38*C38</f>
        <v>985.5</v>
      </c>
      <c r="I38" s="82" t="s">
        <v>87</v>
      </c>
      <c r="K38" s="76"/>
      <c r="L38" s="76"/>
      <c r="M38" s="76"/>
      <c r="N38" s="76"/>
      <c r="O38" s="76"/>
    </row>
    <row r="39" spans="1:15" s="8" customFormat="1" ht="41.25" customHeight="1">
      <c r="A39" s="19">
        <v>6</v>
      </c>
      <c r="B39" s="20" t="s">
        <v>88</v>
      </c>
      <c r="C39" s="21">
        <f>1.5*0.6*4</f>
        <v>3.5999999999999996</v>
      </c>
      <c r="D39" s="21" t="s">
        <v>9</v>
      </c>
      <c r="E39" s="21">
        <v>75</v>
      </c>
      <c r="F39" s="22">
        <f>E39*C39</f>
        <v>270</v>
      </c>
      <c r="G39" s="21">
        <v>90</v>
      </c>
      <c r="H39" s="22">
        <f>G39*C39</f>
        <v>323.99999999999994</v>
      </c>
      <c r="I39" s="82" t="s">
        <v>87</v>
      </c>
      <c r="K39" s="80"/>
      <c r="L39" s="80"/>
      <c r="M39" s="80"/>
      <c r="N39" s="80"/>
      <c r="O39" s="80"/>
    </row>
    <row r="40" spans="1:15" s="8" customFormat="1" ht="41.25" customHeight="1">
      <c r="A40" s="19">
        <v>7</v>
      </c>
      <c r="B40" s="20" t="s">
        <v>112</v>
      </c>
      <c r="C40" s="21">
        <f>2*2.2*3.5</f>
        <v>15.400000000000002</v>
      </c>
      <c r="D40" s="21" t="s">
        <v>9</v>
      </c>
      <c r="E40" s="21">
        <v>80</v>
      </c>
      <c r="F40" s="22">
        <f>E40*C40</f>
        <v>1232.0000000000002</v>
      </c>
      <c r="G40" s="21">
        <v>90</v>
      </c>
      <c r="H40" s="22">
        <f>G40*C40</f>
        <v>1386.0000000000002</v>
      </c>
      <c r="I40" s="82" t="s">
        <v>87</v>
      </c>
      <c r="K40" s="80"/>
      <c r="L40" s="80"/>
      <c r="M40" s="80"/>
      <c r="N40" s="80"/>
      <c r="O40" s="80"/>
    </row>
    <row r="41" spans="1:15" ht="18" customHeight="1">
      <c r="A41" s="91" t="s">
        <v>84</v>
      </c>
      <c r="B41" s="92"/>
      <c r="C41" s="17"/>
      <c r="D41" s="17"/>
      <c r="E41" s="15"/>
      <c r="F41" s="15"/>
      <c r="G41" s="17"/>
      <c r="H41" s="15"/>
      <c r="I41" s="18"/>
      <c r="K41" s="11"/>
      <c r="L41" s="11"/>
      <c r="M41" s="11"/>
      <c r="N41" s="11"/>
      <c r="O41" s="11"/>
    </row>
    <row r="42" spans="1:9" s="9" customFormat="1" ht="29.25" customHeight="1">
      <c r="A42" s="46">
        <v>1</v>
      </c>
      <c r="B42" s="20" t="s">
        <v>14</v>
      </c>
      <c r="C42" s="46">
        <v>1</v>
      </c>
      <c r="D42" s="21" t="s">
        <v>15</v>
      </c>
      <c r="E42" s="21">
        <v>50</v>
      </c>
      <c r="F42" s="22">
        <f>E42*C42</f>
        <v>50</v>
      </c>
      <c r="G42" s="21">
        <v>15</v>
      </c>
      <c r="H42" s="22">
        <f>G42*C42</f>
        <v>15</v>
      </c>
      <c r="I42" s="23" t="s">
        <v>76</v>
      </c>
    </row>
    <row r="43" spans="1:9" ht="42.75" customHeight="1">
      <c r="A43" s="46">
        <v>2</v>
      </c>
      <c r="B43" s="20" t="s">
        <v>11</v>
      </c>
      <c r="C43" s="46">
        <v>5.1</v>
      </c>
      <c r="D43" s="21" t="s">
        <v>9</v>
      </c>
      <c r="E43" s="21">
        <v>10</v>
      </c>
      <c r="F43" s="22">
        <f>E43*C43</f>
        <v>51</v>
      </c>
      <c r="G43" s="21">
        <v>25</v>
      </c>
      <c r="H43" s="22">
        <f>G43*C43</f>
        <v>127.49999999999999</v>
      </c>
      <c r="I43" s="44" t="s">
        <v>69</v>
      </c>
    </row>
    <row r="44" spans="1:11" s="88" customFormat="1" ht="41.25" customHeight="1">
      <c r="A44" s="46">
        <v>3</v>
      </c>
      <c r="B44" s="20" t="s">
        <v>13</v>
      </c>
      <c r="C44" s="46">
        <f>9.5*2.6</f>
        <v>24.7</v>
      </c>
      <c r="D44" s="21" t="s">
        <v>9</v>
      </c>
      <c r="E44" s="21">
        <v>10</v>
      </c>
      <c r="F44" s="22">
        <f>E44*C44</f>
        <v>247</v>
      </c>
      <c r="G44" s="21">
        <v>25</v>
      </c>
      <c r="H44" s="22">
        <f>G44*C44</f>
        <v>617.5</v>
      </c>
      <c r="I44" s="44" t="s">
        <v>69</v>
      </c>
      <c r="K44" s="68"/>
    </row>
    <row r="45" spans="1:11" s="9" customFormat="1" ht="41.25" customHeight="1">
      <c r="A45" s="46">
        <v>4</v>
      </c>
      <c r="B45" s="20" t="s">
        <v>97</v>
      </c>
      <c r="C45" s="46">
        <v>1</v>
      </c>
      <c r="D45" s="21" t="s">
        <v>99</v>
      </c>
      <c r="E45" s="21">
        <v>20</v>
      </c>
      <c r="F45" s="22">
        <v>20</v>
      </c>
      <c r="G45" s="21">
        <v>280</v>
      </c>
      <c r="H45" s="22">
        <v>280</v>
      </c>
      <c r="I45" s="44" t="s">
        <v>100</v>
      </c>
      <c r="K45" s="5"/>
    </row>
    <row r="46" spans="1:30" s="13" customFormat="1" ht="19.5" customHeight="1">
      <c r="A46" s="91" t="s">
        <v>108</v>
      </c>
      <c r="B46" s="92"/>
      <c r="C46" s="15"/>
      <c r="D46" s="15"/>
      <c r="E46" s="17"/>
      <c r="F46" s="15"/>
      <c r="G46" s="17"/>
      <c r="H46" s="15"/>
      <c r="I46" s="18"/>
      <c r="J46" s="8"/>
      <c r="K46" s="8"/>
      <c r="L46" s="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13" customFormat="1" ht="42" customHeight="1">
      <c r="A47" s="46">
        <v>1</v>
      </c>
      <c r="B47" s="20" t="s">
        <v>11</v>
      </c>
      <c r="C47" s="46">
        <v>5</v>
      </c>
      <c r="D47" s="21" t="s">
        <v>9</v>
      </c>
      <c r="E47" s="21">
        <v>10</v>
      </c>
      <c r="F47" s="22">
        <f>E47*C47</f>
        <v>50</v>
      </c>
      <c r="G47" s="21">
        <v>25</v>
      </c>
      <c r="H47" s="22">
        <f>G47*C47</f>
        <v>125</v>
      </c>
      <c r="I47" s="44" t="s">
        <v>69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13" customFormat="1" ht="42.75" customHeight="1">
      <c r="A48" s="46">
        <v>2</v>
      </c>
      <c r="B48" s="20" t="s">
        <v>13</v>
      </c>
      <c r="C48" s="46">
        <f>9.2*2.6</f>
        <v>23.919999999999998</v>
      </c>
      <c r="D48" s="21" t="s">
        <v>9</v>
      </c>
      <c r="E48" s="21">
        <v>10</v>
      </c>
      <c r="F48" s="22">
        <f>E48*C48</f>
        <v>239.2</v>
      </c>
      <c r="G48" s="21">
        <v>25</v>
      </c>
      <c r="H48" s="22">
        <f>G48*C48</f>
        <v>598</v>
      </c>
      <c r="I48" s="44" t="s">
        <v>69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s="13" customFormat="1" ht="23.25" customHeight="1">
      <c r="A49" s="46">
        <v>3</v>
      </c>
      <c r="B49" s="20" t="s">
        <v>48</v>
      </c>
      <c r="C49" s="46">
        <f>5+8.5*0.3+1.8</f>
        <v>9.35</v>
      </c>
      <c r="D49" s="21" t="s">
        <v>9</v>
      </c>
      <c r="E49" s="21">
        <v>25</v>
      </c>
      <c r="F49" s="22">
        <f>E49*C49</f>
        <v>233.75</v>
      </c>
      <c r="G49" s="21">
        <v>20</v>
      </c>
      <c r="H49" s="22">
        <f>G49*C49</f>
        <v>187</v>
      </c>
      <c r="I49" s="44" t="s">
        <v>93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s="13" customFormat="1" ht="38.25" customHeight="1">
      <c r="A50" s="46">
        <v>4</v>
      </c>
      <c r="B50" s="20" t="s">
        <v>14</v>
      </c>
      <c r="C50" s="46">
        <v>1</v>
      </c>
      <c r="D50" s="21" t="s">
        <v>15</v>
      </c>
      <c r="E50" s="21">
        <v>50</v>
      </c>
      <c r="F50" s="22">
        <f>E50*C50</f>
        <v>50</v>
      </c>
      <c r="G50" s="21">
        <v>15</v>
      </c>
      <c r="H50" s="22">
        <f>G50*C50</f>
        <v>15</v>
      </c>
      <c r="I50" s="44" t="s">
        <v>82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13" customFormat="1" ht="19.5" customHeight="1">
      <c r="A51" s="91" t="s">
        <v>109</v>
      </c>
      <c r="B51" s="92"/>
      <c r="C51" s="15"/>
      <c r="D51" s="15"/>
      <c r="E51" s="17"/>
      <c r="F51" s="15"/>
      <c r="G51" s="17"/>
      <c r="H51" s="15"/>
      <c r="I51" s="18"/>
      <c r="J51" s="8"/>
      <c r="K51" s="8"/>
      <c r="L51" s="8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s="13" customFormat="1" ht="42" customHeight="1">
      <c r="A52" s="46">
        <v>1</v>
      </c>
      <c r="B52" s="20" t="s">
        <v>11</v>
      </c>
      <c r="C52" s="46">
        <v>4</v>
      </c>
      <c r="D52" s="21" t="s">
        <v>9</v>
      </c>
      <c r="E52" s="21">
        <v>10</v>
      </c>
      <c r="F52" s="22">
        <f>E52*C52</f>
        <v>40</v>
      </c>
      <c r="G52" s="21">
        <v>25</v>
      </c>
      <c r="H52" s="22">
        <f>G52*C52</f>
        <v>100</v>
      </c>
      <c r="I52" s="44" t="s">
        <v>69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s="13" customFormat="1" ht="42.75" customHeight="1">
      <c r="A53" s="46">
        <v>2</v>
      </c>
      <c r="B53" s="20" t="s">
        <v>13</v>
      </c>
      <c r="C53" s="46">
        <f>8.2*2.6</f>
        <v>21.32</v>
      </c>
      <c r="D53" s="21" t="s">
        <v>9</v>
      </c>
      <c r="E53" s="21">
        <v>10</v>
      </c>
      <c r="F53" s="22">
        <f>E53*C53</f>
        <v>213.2</v>
      </c>
      <c r="G53" s="21">
        <v>25</v>
      </c>
      <c r="H53" s="22">
        <f>G53*C53</f>
        <v>533</v>
      </c>
      <c r="I53" s="44" t="s">
        <v>69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s="13" customFormat="1" ht="23.25" customHeight="1">
      <c r="A54" s="46">
        <v>3</v>
      </c>
      <c r="B54" s="20" t="s">
        <v>48</v>
      </c>
      <c r="C54" s="46">
        <f>4+6.5*0.3+1.6*1.8</f>
        <v>8.83</v>
      </c>
      <c r="D54" s="21" t="s">
        <v>9</v>
      </c>
      <c r="E54" s="21">
        <v>25</v>
      </c>
      <c r="F54" s="22">
        <f>E54*C54</f>
        <v>220.75</v>
      </c>
      <c r="G54" s="21">
        <v>20</v>
      </c>
      <c r="H54" s="22">
        <f>G54*C54</f>
        <v>176.6</v>
      </c>
      <c r="I54" s="44" t="s">
        <v>93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13" customFormat="1" ht="38.25" customHeight="1">
      <c r="A55" s="46">
        <v>4</v>
      </c>
      <c r="B55" s="20" t="s">
        <v>14</v>
      </c>
      <c r="C55" s="46">
        <v>1</v>
      </c>
      <c r="D55" s="21" t="s">
        <v>15</v>
      </c>
      <c r="E55" s="21">
        <v>50</v>
      </c>
      <c r="F55" s="22">
        <f>E55*C55</f>
        <v>50</v>
      </c>
      <c r="G55" s="21">
        <v>15</v>
      </c>
      <c r="H55" s="22">
        <f>G55*C55</f>
        <v>15</v>
      </c>
      <c r="I55" s="44" t="s">
        <v>82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7.25" customHeight="1">
      <c r="A56" s="91" t="s">
        <v>111</v>
      </c>
      <c r="B56" s="92"/>
      <c r="C56" s="17"/>
      <c r="D56" s="17"/>
      <c r="E56" s="15"/>
      <c r="F56" s="15"/>
      <c r="G56" s="17"/>
      <c r="H56" s="15"/>
      <c r="I56" s="18"/>
      <c r="J56" s="74"/>
      <c r="K56" s="74"/>
      <c r="L56" s="7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41.25" customHeight="1">
      <c r="A57" s="30">
        <v>1</v>
      </c>
      <c r="B57" s="20" t="s">
        <v>71</v>
      </c>
      <c r="C57" s="24">
        <v>3</v>
      </c>
      <c r="D57" s="21" t="s">
        <v>9</v>
      </c>
      <c r="E57" s="21">
        <v>10</v>
      </c>
      <c r="F57" s="22">
        <f>E57*C57</f>
        <v>30</v>
      </c>
      <c r="G57" s="21">
        <v>25</v>
      </c>
      <c r="H57" s="22">
        <f>G57*C57</f>
        <v>75</v>
      </c>
      <c r="I57" s="44" t="s">
        <v>69</v>
      </c>
      <c r="J57" s="74"/>
      <c r="K57" s="74"/>
      <c r="L57" s="7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s="9" customFormat="1" ht="30.75" customHeight="1">
      <c r="A58" s="30">
        <v>2</v>
      </c>
      <c r="B58" s="20" t="s">
        <v>8</v>
      </c>
      <c r="C58" s="24">
        <v>3</v>
      </c>
      <c r="D58" s="21" t="s">
        <v>30</v>
      </c>
      <c r="E58" s="21">
        <v>9</v>
      </c>
      <c r="F58" s="22">
        <f>E58*C58</f>
        <v>27</v>
      </c>
      <c r="G58" s="21">
        <v>12</v>
      </c>
      <c r="H58" s="22">
        <f>G58*C58</f>
        <v>36</v>
      </c>
      <c r="I58" s="44" t="s">
        <v>47</v>
      </c>
      <c r="J58" s="73"/>
      <c r="K58" s="73"/>
      <c r="L58" s="73"/>
      <c r="M58" s="73"/>
      <c r="N58" s="73"/>
      <c r="O58" s="7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s="13" customFormat="1" ht="23.25" customHeight="1">
      <c r="A59" s="46">
        <v>3</v>
      </c>
      <c r="B59" s="20" t="s">
        <v>91</v>
      </c>
      <c r="C59" s="46">
        <v>3</v>
      </c>
      <c r="D59" s="21" t="s">
        <v>9</v>
      </c>
      <c r="E59" s="21">
        <v>25</v>
      </c>
      <c r="F59" s="22">
        <f>E59*C59</f>
        <v>75</v>
      </c>
      <c r="G59" s="21">
        <v>20</v>
      </c>
      <c r="H59" s="22">
        <f>G59*C59</f>
        <v>60</v>
      </c>
      <c r="I59" s="44" t="s">
        <v>92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7.25" customHeight="1">
      <c r="A60" s="91" t="s">
        <v>110</v>
      </c>
      <c r="B60" s="92"/>
      <c r="C60" s="17"/>
      <c r="D60" s="17"/>
      <c r="E60" s="15"/>
      <c r="F60" s="15"/>
      <c r="G60" s="17"/>
      <c r="H60" s="15"/>
      <c r="I60" s="18"/>
      <c r="J60" s="74"/>
      <c r="K60" s="74"/>
      <c r="L60" s="74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41.25" customHeight="1">
      <c r="A61" s="30">
        <v>1</v>
      </c>
      <c r="B61" s="20" t="s">
        <v>71</v>
      </c>
      <c r="C61" s="24">
        <v>6.2</v>
      </c>
      <c r="D61" s="21" t="s">
        <v>9</v>
      </c>
      <c r="E61" s="21">
        <v>10</v>
      </c>
      <c r="F61" s="22">
        <f>E61*C61</f>
        <v>62</v>
      </c>
      <c r="G61" s="21">
        <v>25</v>
      </c>
      <c r="H61" s="22">
        <f>G61*C61</f>
        <v>155</v>
      </c>
      <c r="I61" s="44" t="s">
        <v>69</v>
      </c>
      <c r="J61" s="74"/>
      <c r="K61" s="74"/>
      <c r="L61" s="7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s="9" customFormat="1" ht="30.75" customHeight="1">
      <c r="A62" s="30">
        <v>2</v>
      </c>
      <c r="B62" s="20" t="s">
        <v>8</v>
      </c>
      <c r="C62" s="24">
        <v>6.2</v>
      </c>
      <c r="D62" s="21" t="s">
        <v>30</v>
      </c>
      <c r="E62" s="21">
        <v>9</v>
      </c>
      <c r="F62" s="22">
        <f>E62*C62</f>
        <v>55.800000000000004</v>
      </c>
      <c r="G62" s="21">
        <v>12</v>
      </c>
      <c r="H62" s="22">
        <f>G62*C62</f>
        <v>74.4</v>
      </c>
      <c r="I62" s="44" t="s">
        <v>47</v>
      </c>
      <c r="J62" s="73"/>
      <c r="K62" s="73"/>
      <c r="L62" s="73"/>
      <c r="M62" s="73"/>
      <c r="N62" s="73"/>
      <c r="O62" s="7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15" s="8" customFormat="1" ht="41.25" customHeight="1">
      <c r="A63" s="19">
        <v>4</v>
      </c>
      <c r="B63" s="20" t="s">
        <v>98</v>
      </c>
      <c r="C63" s="21">
        <f>1.3*2.8*4</f>
        <v>14.559999999999999</v>
      </c>
      <c r="D63" s="21" t="s">
        <v>9</v>
      </c>
      <c r="E63" s="21">
        <v>75</v>
      </c>
      <c r="F63" s="22">
        <f>E63*C63</f>
        <v>1092</v>
      </c>
      <c r="G63" s="21">
        <v>90</v>
      </c>
      <c r="H63" s="22">
        <f>G63*C63</f>
        <v>1310.3999999999999</v>
      </c>
      <c r="I63" s="82" t="s">
        <v>87</v>
      </c>
      <c r="K63" s="80"/>
      <c r="L63" s="80"/>
      <c r="M63" s="80"/>
      <c r="N63" s="80"/>
      <c r="O63" s="80"/>
    </row>
    <row r="64" spans="1:17" ht="18" customHeight="1">
      <c r="A64" s="57" t="s">
        <v>73</v>
      </c>
      <c r="B64" s="58" t="s">
        <v>46</v>
      </c>
      <c r="C64" s="59"/>
      <c r="D64" s="59"/>
      <c r="E64" s="59"/>
      <c r="F64" s="60"/>
      <c r="G64" s="60"/>
      <c r="H64" s="60"/>
      <c r="I64" s="61"/>
      <c r="J64" s="73"/>
      <c r="K64" s="73"/>
      <c r="L64" s="73"/>
      <c r="M64" s="73"/>
      <c r="N64" s="73"/>
      <c r="O64" s="73"/>
      <c r="P64" s="50"/>
      <c r="Q64" s="50"/>
    </row>
    <row r="65" spans="1:30" s="68" customFormat="1" ht="73.5" customHeight="1">
      <c r="A65" s="69">
        <v>1</v>
      </c>
      <c r="B65" s="78" t="s">
        <v>95</v>
      </c>
      <c r="C65" s="27">
        <v>130</v>
      </c>
      <c r="D65" s="46" t="s">
        <v>9</v>
      </c>
      <c r="E65" s="27">
        <v>45</v>
      </c>
      <c r="F65" s="21">
        <f>C65*E65</f>
        <v>5850</v>
      </c>
      <c r="G65" s="27">
        <v>30</v>
      </c>
      <c r="H65" s="21">
        <f>C65*G65</f>
        <v>3900</v>
      </c>
      <c r="I65" s="25" t="s">
        <v>94</v>
      </c>
      <c r="J65" s="121"/>
      <c r="K65" s="122"/>
      <c r="L65" s="122"/>
      <c r="M65" s="122"/>
      <c r="N65" s="122"/>
      <c r="O65" s="122"/>
      <c r="P65" s="122"/>
      <c r="Q65" s="122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256" s="77" customFormat="1" ht="27.75" customHeight="1">
      <c r="A66" s="27">
        <v>2</v>
      </c>
      <c r="B66" s="83" t="s">
        <v>80</v>
      </c>
      <c r="C66" s="27">
        <v>1</v>
      </c>
      <c r="D66" s="84" t="s">
        <v>79</v>
      </c>
      <c r="E66" s="27">
        <v>270</v>
      </c>
      <c r="F66" s="21">
        <f>C66*E66</f>
        <v>270</v>
      </c>
      <c r="G66" s="27">
        <v>360</v>
      </c>
      <c r="H66" s="21">
        <f>C66*G66</f>
        <v>360</v>
      </c>
      <c r="I66" s="83" t="s">
        <v>81</v>
      </c>
      <c r="J66" s="121"/>
      <c r="K66" s="122"/>
      <c r="L66" s="122"/>
      <c r="M66" s="122"/>
      <c r="N66" s="122"/>
      <c r="O66" s="122"/>
      <c r="P66" s="122"/>
      <c r="Q66" s="12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77" customFormat="1" ht="24" customHeight="1">
      <c r="A67" s="45" t="s">
        <v>72</v>
      </c>
      <c r="B67" s="56" t="s">
        <v>40</v>
      </c>
      <c r="C67" s="126" t="s">
        <v>39</v>
      </c>
      <c r="D67" s="127"/>
      <c r="E67" s="128"/>
      <c r="F67" s="54">
        <f>SUM(F8:F66)</f>
        <v>24245.225000000002</v>
      </c>
      <c r="G67" s="52" t="s">
        <v>38</v>
      </c>
      <c r="H67" s="54">
        <f>SUM(H8:H66)</f>
        <v>26921.525</v>
      </c>
      <c r="I67" s="53" t="s">
        <v>37</v>
      </c>
      <c r="J67" s="73"/>
      <c r="K67" s="73"/>
      <c r="L67" s="73"/>
      <c r="M67" s="73"/>
      <c r="N67" s="73"/>
      <c r="O67" s="73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30" s="50" customFormat="1" ht="21.75" customHeight="1">
      <c r="A68" s="45" t="s">
        <v>59</v>
      </c>
      <c r="B68" s="47" t="s">
        <v>18</v>
      </c>
      <c r="C68" s="123" t="s">
        <v>19</v>
      </c>
      <c r="D68" s="124"/>
      <c r="E68" s="125"/>
      <c r="F68" s="115">
        <f>(H67+F67)*0.08+653</f>
        <v>4746.34</v>
      </c>
      <c r="G68" s="116"/>
      <c r="H68" s="117"/>
      <c r="I68" s="48" t="s">
        <v>113</v>
      </c>
      <c r="J68" s="129"/>
      <c r="K68" s="130"/>
      <c r="L68" s="130"/>
      <c r="M68" s="73"/>
      <c r="N68" s="73"/>
      <c r="O68" s="73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</row>
    <row r="69" spans="1:256" s="50" customFormat="1" ht="19.5" customHeight="1">
      <c r="A69" s="45" t="s">
        <v>42</v>
      </c>
      <c r="B69" s="47" t="s">
        <v>62</v>
      </c>
      <c r="C69" s="123" t="s">
        <v>83</v>
      </c>
      <c r="D69" s="124"/>
      <c r="E69" s="125"/>
      <c r="F69" s="115">
        <f>(F67+H67)*0.17</f>
        <v>8698.3475</v>
      </c>
      <c r="G69" s="116"/>
      <c r="H69" s="117"/>
      <c r="I69" s="51"/>
      <c r="J69" s="73"/>
      <c r="K69" s="73"/>
      <c r="L69" s="73"/>
      <c r="M69" s="73"/>
      <c r="N69" s="73"/>
      <c r="O69" s="73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30" s="10" customFormat="1" ht="18" customHeight="1">
      <c r="A70" s="31" t="s">
        <v>70</v>
      </c>
      <c r="B70" s="31" t="s">
        <v>63</v>
      </c>
      <c r="C70" s="32"/>
      <c r="D70" s="32"/>
      <c r="E70" s="32"/>
      <c r="F70" s="32"/>
      <c r="G70" s="32"/>
      <c r="H70" s="32"/>
      <c r="I70" s="33"/>
      <c r="J70" s="73"/>
      <c r="K70" s="73"/>
      <c r="L70" s="73"/>
      <c r="M70" s="73"/>
      <c r="N70" s="73"/>
      <c r="O70" s="73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s="10" customFormat="1" ht="26.25" customHeight="1">
      <c r="A71" s="27">
        <v>1</v>
      </c>
      <c r="B71" s="26" t="s">
        <v>16</v>
      </c>
      <c r="C71" s="27">
        <v>1</v>
      </c>
      <c r="D71" s="27" t="s">
        <v>12</v>
      </c>
      <c r="E71" s="27">
        <v>0</v>
      </c>
      <c r="F71" s="21">
        <f>E71*C71</f>
        <v>0</v>
      </c>
      <c r="G71" s="27">
        <v>1500</v>
      </c>
      <c r="H71" s="21">
        <f>C71*G71</f>
        <v>1500</v>
      </c>
      <c r="I71" s="29" t="s">
        <v>77</v>
      </c>
      <c r="J71" s="73"/>
      <c r="K71" s="73"/>
      <c r="L71" s="73"/>
      <c r="M71" s="73"/>
      <c r="N71" s="73"/>
      <c r="O71" s="73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s="10" customFormat="1" ht="24.75" customHeight="1">
      <c r="A72" s="27">
        <v>2</v>
      </c>
      <c r="B72" s="26" t="s">
        <v>17</v>
      </c>
      <c r="C72" s="27">
        <v>1</v>
      </c>
      <c r="D72" s="27" t="s">
        <v>12</v>
      </c>
      <c r="E72" s="27">
        <v>0</v>
      </c>
      <c r="F72" s="21">
        <f>E72*C72</f>
        <v>0</v>
      </c>
      <c r="G72" s="27">
        <v>1000</v>
      </c>
      <c r="H72" s="21">
        <f>C72*G72</f>
        <v>1000</v>
      </c>
      <c r="I72" s="29" t="s">
        <v>31</v>
      </c>
      <c r="J72" s="73"/>
      <c r="K72" s="73"/>
      <c r="L72" s="73"/>
      <c r="M72" s="73"/>
      <c r="N72" s="73"/>
      <c r="O72" s="73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s="10" customFormat="1" ht="24.75" customHeight="1">
      <c r="A73" s="27">
        <v>3</v>
      </c>
      <c r="B73" s="26" t="s">
        <v>96</v>
      </c>
      <c r="C73" s="27">
        <v>1</v>
      </c>
      <c r="D73" s="27" t="s">
        <v>12</v>
      </c>
      <c r="E73" s="27">
        <v>0</v>
      </c>
      <c r="F73" s="21">
        <f>E73*C73</f>
        <v>0</v>
      </c>
      <c r="G73" s="27">
        <v>500</v>
      </c>
      <c r="H73" s="21">
        <f>C73*G73</f>
        <v>500</v>
      </c>
      <c r="I73" s="29" t="s">
        <v>31</v>
      </c>
      <c r="J73" s="73"/>
      <c r="K73" s="73"/>
      <c r="L73" s="73"/>
      <c r="M73" s="73"/>
      <c r="N73" s="73"/>
      <c r="O73" s="73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256" ht="21" customHeight="1">
      <c r="A74" s="62" t="s">
        <v>60</v>
      </c>
      <c r="B74" s="63" t="s">
        <v>43</v>
      </c>
      <c r="C74" s="118" t="s">
        <v>20</v>
      </c>
      <c r="D74" s="119"/>
      <c r="E74" s="120"/>
      <c r="F74" s="115">
        <f>F67+H67+F68+F69+H71+H72+H73</f>
        <v>67611.4375</v>
      </c>
      <c r="G74" s="116"/>
      <c r="H74" s="117"/>
      <c r="I74" s="64"/>
      <c r="J74" s="73"/>
      <c r="K74" s="73"/>
      <c r="L74" s="73"/>
      <c r="M74" s="73"/>
      <c r="N74" s="73"/>
      <c r="O74" s="73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</row>
    <row r="75" spans="1:256" s="11" customFormat="1" ht="18" customHeight="1">
      <c r="A75" s="34" t="s">
        <v>21</v>
      </c>
      <c r="B75" s="35"/>
      <c r="C75" s="34"/>
      <c r="D75" s="34"/>
      <c r="E75" s="36"/>
      <c r="F75" s="36"/>
      <c r="G75" s="37"/>
      <c r="H75" s="36"/>
      <c r="I75" s="35" t="s">
        <v>36</v>
      </c>
      <c r="J75" s="73"/>
      <c r="K75" s="73"/>
      <c r="L75" s="73"/>
      <c r="M75" s="73"/>
      <c r="N75" s="73"/>
      <c r="O75" s="73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s="12" customFormat="1" ht="18" customHeight="1">
      <c r="A76" s="38" t="s">
        <v>22</v>
      </c>
      <c r="B76" s="99" t="s">
        <v>23</v>
      </c>
      <c r="C76" s="99"/>
      <c r="D76" s="99"/>
      <c r="E76" s="99"/>
      <c r="F76" s="99"/>
      <c r="G76" s="99"/>
      <c r="H76" s="99"/>
      <c r="I76" s="99"/>
      <c r="J76" s="73"/>
      <c r="K76" s="73"/>
      <c r="L76" s="73"/>
      <c r="M76" s="73"/>
      <c r="N76" s="73"/>
      <c r="O76" s="73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12" customFormat="1" ht="18" customHeight="1">
      <c r="A77" s="38" t="s">
        <v>22</v>
      </c>
      <c r="B77" s="96" t="s">
        <v>24</v>
      </c>
      <c r="C77" s="96"/>
      <c r="D77" s="96"/>
      <c r="E77" s="96"/>
      <c r="F77" s="96"/>
      <c r="G77" s="96"/>
      <c r="H77" s="96"/>
      <c r="I77" s="96"/>
      <c r="J77" s="2"/>
      <c r="K77" s="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12" customFormat="1" ht="18" customHeight="1">
      <c r="A78" s="38" t="s">
        <v>22</v>
      </c>
      <c r="B78" s="96" t="s">
        <v>32</v>
      </c>
      <c r="C78" s="96"/>
      <c r="D78" s="96"/>
      <c r="E78" s="96"/>
      <c r="F78" s="96"/>
      <c r="G78" s="96"/>
      <c r="H78" s="96"/>
      <c r="I78" s="9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12" customFormat="1" ht="18" customHeight="1">
      <c r="A79" s="38" t="s">
        <v>22</v>
      </c>
      <c r="B79" s="96" t="s">
        <v>25</v>
      </c>
      <c r="C79" s="96"/>
      <c r="D79" s="96"/>
      <c r="E79" s="96"/>
      <c r="F79" s="96"/>
      <c r="G79" s="96"/>
      <c r="H79" s="96"/>
      <c r="I79" s="96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9" ht="14.25">
      <c r="A80" s="39" t="s">
        <v>22</v>
      </c>
      <c r="B80" s="98" t="s">
        <v>41</v>
      </c>
      <c r="C80" s="98"/>
      <c r="D80" s="98"/>
      <c r="E80" s="98"/>
      <c r="F80" s="98"/>
      <c r="G80" s="98"/>
      <c r="H80" s="98"/>
      <c r="I80" s="98"/>
    </row>
    <row r="81" spans="1:9" ht="16.5" customHeight="1">
      <c r="A81" s="39" t="s">
        <v>22</v>
      </c>
      <c r="B81" s="98" t="s">
        <v>28</v>
      </c>
      <c r="C81" s="98"/>
      <c r="D81" s="98"/>
      <c r="E81" s="98"/>
      <c r="F81" s="98"/>
      <c r="G81" s="98"/>
      <c r="H81" s="98"/>
      <c r="I81" s="98"/>
    </row>
    <row r="82" spans="1:9" ht="18.75" customHeight="1">
      <c r="A82" s="39" t="s">
        <v>22</v>
      </c>
      <c r="B82" s="98" t="s">
        <v>33</v>
      </c>
      <c r="C82" s="98"/>
      <c r="D82" s="98"/>
      <c r="E82" s="98"/>
      <c r="F82" s="98"/>
      <c r="G82" s="98"/>
      <c r="H82" s="98"/>
      <c r="I82" s="98"/>
    </row>
    <row r="83" spans="1:9" ht="14.25">
      <c r="A83" s="39" t="s">
        <v>22</v>
      </c>
      <c r="B83" s="98" t="s">
        <v>34</v>
      </c>
      <c r="C83" s="98"/>
      <c r="D83" s="98"/>
      <c r="E83" s="98"/>
      <c r="F83" s="98"/>
      <c r="G83" s="98"/>
      <c r="H83" s="98"/>
      <c r="I83" s="98"/>
    </row>
    <row r="84" spans="1:9" ht="14.25">
      <c r="A84" s="39" t="s">
        <v>22</v>
      </c>
      <c r="B84" s="98" t="s">
        <v>58</v>
      </c>
      <c r="C84" s="98"/>
      <c r="D84" s="98"/>
      <c r="E84" s="98"/>
      <c r="F84" s="98"/>
      <c r="G84" s="98"/>
      <c r="H84" s="98"/>
      <c r="I84" s="98"/>
    </row>
    <row r="85" spans="1:9" ht="14.25">
      <c r="A85" s="39" t="s">
        <v>22</v>
      </c>
      <c r="B85" s="98" t="s">
        <v>50</v>
      </c>
      <c r="C85" s="98"/>
      <c r="D85" s="98"/>
      <c r="E85" s="98"/>
      <c r="F85" s="98"/>
      <c r="G85" s="98"/>
      <c r="H85" s="98"/>
      <c r="I85" s="98"/>
    </row>
    <row r="86" spans="1:9" ht="18.75" customHeight="1">
      <c r="A86" s="41"/>
      <c r="B86" s="97" t="s">
        <v>26</v>
      </c>
      <c r="C86" s="97"/>
      <c r="D86" s="41"/>
      <c r="E86" s="42"/>
      <c r="F86" s="42"/>
      <c r="G86" s="43"/>
      <c r="H86" s="42"/>
      <c r="I86" s="40" t="s">
        <v>27</v>
      </c>
    </row>
    <row r="87" spans="1:9" ht="18.75" customHeight="1">
      <c r="A87" s="41"/>
      <c r="B87" s="40"/>
      <c r="C87" s="41"/>
      <c r="D87" s="41"/>
      <c r="E87" s="42"/>
      <c r="F87" s="42"/>
      <c r="G87" s="43"/>
      <c r="H87" s="42"/>
      <c r="I87" s="40"/>
    </row>
    <row r="88" spans="2:9" ht="18.75" customHeight="1">
      <c r="B88" s="95" t="s">
        <v>52</v>
      </c>
      <c r="C88" s="95"/>
      <c r="D88" s="95"/>
      <c r="I88" s="2" t="s">
        <v>53</v>
      </c>
    </row>
  </sheetData>
  <mergeCells count="41">
    <mergeCell ref="B85:I85"/>
    <mergeCell ref="F69:H69"/>
    <mergeCell ref="C69:E69"/>
    <mergeCell ref="C68:E68"/>
    <mergeCell ref="B83:I83"/>
    <mergeCell ref="A33:B33"/>
    <mergeCell ref="J65:Q66"/>
    <mergeCell ref="A41:B41"/>
    <mergeCell ref="A56:B56"/>
    <mergeCell ref="C67:E67"/>
    <mergeCell ref="J68:L68"/>
    <mergeCell ref="I5:I6"/>
    <mergeCell ref="A46:B46"/>
    <mergeCell ref="G5:H5"/>
    <mergeCell ref="B84:I84"/>
    <mergeCell ref="A7:B7"/>
    <mergeCell ref="A17:B17"/>
    <mergeCell ref="F68:H68"/>
    <mergeCell ref="A26:B26"/>
    <mergeCell ref="C74:E74"/>
    <mergeCell ref="F74:H74"/>
    <mergeCell ref="A51:B51"/>
    <mergeCell ref="B76:I76"/>
    <mergeCell ref="A1:I1"/>
    <mergeCell ref="A3:I3"/>
    <mergeCell ref="A4:I4"/>
    <mergeCell ref="A5:A6"/>
    <mergeCell ref="B5:B6"/>
    <mergeCell ref="A2:I2"/>
    <mergeCell ref="C5:C6"/>
    <mergeCell ref="D5:D6"/>
    <mergeCell ref="A60:B60"/>
    <mergeCell ref="E5:F5"/>
    <mergeCell ref="B88:D88"/>
    <mergeCell ref="B77:I77"/>
    <mergeCell ref="B86:C86"/>
    <mergeCell ref="B78:I78"/>
    <mergeCell ref="B80:I80"/>
    <mergeCell ref="B81:I81"/>
    <mergeCell ref="B79:I79"/>
    <mergeCell ref="B82:I82"/>
  </mergeCells>
  <printOptions/>
  <pageMargins left="0.5511811023622047" right="0.15748031496062992" top="0.5118110236220472" bottom="0.3937007874015748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  <ignoredErrors>
    <ignoredError sqref="F21 H21 F37 H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2011-02-26T02:42:33Z</cp:lastPrinted>
  <dcterms:created xsi:type="dcterms:W3CDTF">2006-09-24T05:52:42Z</dcterms:created>
  <dcterms:modified xsi:type="dcterms:W3CDTF">2011-11-08T12:07:15Z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