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700" activeTab="0"/>
  </bookViews>
  <sheets>
    <sheet name="方案" sheetId="1" r:id="rId1"/>
  </sheets>
  <definedNames>
    <definedName name="_xlnm.Print_Area" localSheetId="0">'方案'!$A$1:$I$73</definedName>
    <definedName name="_xlnm.Print_Titles" localSheetId="0">'方案'!$5:$6</definedName>
  </definedNames>
  <calcPr fullCalcOnLoad="1"/>
</workbook>
</file>

<file path=xl/sharedStrings.xml><?xml version="1.0" encoding="utf-8"?>
<sst xmlns="http://schemas.openxmlformats.org/spreadsheetml/2006/main" count="186" uniqueCount="112">
  <si>
    <t>序号</t>
  </si>
  <si>
    <t>项目名称</t>
  </si>
  <si>
    <t>数量</t>
  </si>
  <si>
    <t>单位</t>
  </si>
  <si>
    <t>材料费</t>
  </si>
  <si>
    <t>人工费</t>
  </si>
  <si>
    <t>单价</t>
  </si>
  <si>
    <t>合价</t>
  </si>
  <si>
    <t>顶面刷漆</t>
  </si>
  <si>
    <t>㎡</t>
  </si>
  <si>
    <t>墙面刷漆</t>
  </si>
  <si>
    <t>铺地砖</t>
  </si>
  <si>
    <t>项</t>
  </si>
  <si>
    <t>贴墙砖</t>
  </si>
  <si>
    <t>过门石</t>
  </si>
  <si>
    <t>块</t>
  </si>
  <si>
    <t>材料搬运费</t>
  </si>
  <si>
    <t>垃圾清运费</t>
  </si>
  <si>
    <t>管理费</t>
  </si>
  <si>
    <t>总价*8%</t>
  </si>
  <si>
    <t>总计</t>
  </si>
  <si>
    <t>注:</t>
  </si>
  <si>
    <t>*</t>
  </si>
  <si>
    <t>所有材料符合国家环保标准.</t>
  </si>
  <si>
    <t>所有装修项目按照《北京市家庭居室装饰工程质量验收标准》之标准验收.</t>
  </si>
  <si>
    <t>所有材料可以由客户自己购买.</t>
  </si>
  <si>
    <t xml:space="preserve">               甲方：</t>
  </si>
  <si>
    <t xml:space="preserve">             乙方：</t>
  </si>
  <si>
    <t>房间每增加一种颜色的墙漆，增加200元。</t>
  </si>
  <si>
    <t>京城唯一透明化报价，核算成本才是硬道理</t>
  </si>
  <si>
    <t>㎡</t>
  </si>
  <si>
    <t>编织袋、人工费、(运至小区内物业指定地点.)</t>
  </si>
  <si>
    <t>所有为客户代购的商品一律不加价</t>
  </si>
  <si>
    <t>物业装修押金一律由业主自己承担。</t>
  </si>
  <si>
    <t>本报价所有木质工程都含油漆。</t>
  </si>
  <si>
    <t>制作工艺及材料说明</t>
  </si>
  <si>
    <t>预算员：              审核员：</t>
  </si>
  <si>
    <t>成本核算</t>
  </si>
  <si>
    <t>人工费</t>
  </si>
  <si>
    <t>材料</t>
  </si>
  <si>
    <t>成本核算</t>
  </si>
  <si>
    <t>以上所有项目及数量按实际发生量为准.</t>
  </si>
  <si>
    <t>十一</t>
  </si>
  <si>
    <t>总价</t>
  </si>
  <si>
    <t>电视背景墙</t>
  </si>
  <si>
    <t>项</t>
  </si>
  <si>
    <t>水电改造</t>
  </si>
  <si>
    <t>批刮多乐士腻子二至三遍，打磨平整。刷底漆一遍，多乐士家丽安净味面漆二遍。(不含特殊处理)</t>
  </si>
  <si>
    <t>墙地面做防水</t>
  </si>
  <si>
    <t>北京齐家盛装饰南昌分公司工程报价单</t>
  </si>
  <si>
    <t>本报价所有木质工程都不含墙纸，玻璃，外墙窗户。</t>
  </si>
  <si>
    <t>二、主卧</t>
  </si>
  <si>
    <t xml:space="preserve">          2011年   月   日</t>
  </si>
  <si>
    <t xml:space="preserve">        2011年   月   日</t>
  </si>
  <si>
    <t>墙面批灰</t>
  </si>
  <si>
    <t>㎡</t>
  </si>
  <si>
    <t>墙面膏灰批荡找平。</t>
  </si>
  <si>
    <t>项</t>
  </si>
  <si>
    <t>本报价不含税金及物业押金，物业管理处所交一切费用、押金由业主支付。</t>
  </si>
  <si>
    <t>十</t>
  </si>
  <si>
    <t>十三、</t>
  </si>
  <si>
    <t>详见施工图（估算）。</t>
  </si>
  <si>
    <t>毛利润</t>
  </si>
  <si>
    <t>非利润代收费</t>
  </si>
  <si>
    <t>批刮多乐士腻子二至三遍，打磨平整。刷底漆一遍，多乐士家丽安净味面漆二遍。(不含特殊处理)</t>
  </si>
  <si>
    <t>业主：         电话：         邮箱：</t>
  </si>
  <si>
    <t>铺地砖</t>
  </si>
  <si>
    <t>贴踢脚线</t>
  </si>
  <si>
    <t>m</t>
  </si>
  <si>
    <t>海螺牌32.5硅酸盐水泥、中砂水泥沙浆铺贴。
 规格≥250mm≤800mm　不含找平、拉毛、及地面处理
(主材、勾缝剂业主自购，贴砖厚度不超过40mm)</t>
  </si>
  <si>
    <t>十二</t>
  </si>
  <si>
    <t>贴地砖</t>
  </si>
  <si>
    <t>九</t>
  </si>
  <si>
    <t>七、阳台</t>
  </si>
  <si>
    <t>八、</t>
  </si>
  <si>
    <t>地面找平</t>
  </si>
  <si>
    <t>1、原地面清理，强度32.5普通硅酸盐水泥、中砂水泥沙浆抹平。2、找平厚度平均不超过40mm，超过此厚度费用另计。</t>
  </si>
  <si>
    <t>中国黑大理石（宽度20公分内，含加工，安装。材质变更，材料费另计）</t>
  </si>
  <si>
    <t>乙方所购材料分类给各工种搬运的费用。实际根据楼层高度
和路程远近计算</t>
  </si>
  <si>
    <t>一、客、餐厅及走道</t>
  </si>
  <si>
    <t>套</t>
  </si>
  <si>
    <t>沉降层一厨一卫排水管隐蔽工程改造</t>
  </si>
  <si>
    <t>港丰PVC排水管，接头、配件、安装</t>
  </si>
  <si>
    <t>中国黑大理石（宽度20公分内，含加工，安装。材质变更，材料费另计）</t>
  </si>
  <si>
    <t>总价*17%</t>
  </si>
  <si>
    <t>三、次卧</t>
  </si>
  <si>
    <t>工程地址：梵顿公馆</t>
  </si>
  <si>
    <t>四、厨房</t>
  </si>
  <si>
    <t>五、卫生间</t>
  </si>
  <si>
    <t>芸林E1级大芯板衬底,3厘饰面板饰面,背板为一级9厘板，同木质实木线条收边,刷多乐士清漆,底漆三遍,面漆二遍.（面积＞1m2）按展开面积计算,含油漆,着色漆另计（.不含五金，玻璃）。</t>
  </si>
  <si>
    <t>鞋柜（1.1*0.8米）</t>
  </si>
  <si>
    <t>无门衣柜</t>
  </si>
  <si>
    <t>芸林E1级大芯板衬底,3厘饰面板饰面,背板为一级9厘板，同木质实木线条收边,刷多乐士清漆,底漆三遍,面漆二遍.（面积＞1m2）按展开面积计算,含油漆,着色漆另计（.不含五金，玻璃）</t>
  </si>
  <si>
    <t>吊柜</t>
  </si>
  <si>
    <t>酒柜（2.2*0.72米）</t>
  </si>
  <si>
    <t>酒柜背面封石膏板</t>
  </si>
  <si>
    <t>龙牌石膏板</t>
  </si>
  <si>
    <t>电脑桌及层板</t>
  </si>
  <si>
    <t>石膏板造型吊顶</t>
  </si>
  <si>
    <t>轻钢龙骨，龙牌石膏板吊顶。</t>
  </si>
  <si>
    <t>地面做防水</t>
  </si>
  <si>
    <t>雷邦士防水涂料两遍。</t>
  </si>
  <si>
    <t>雷邦士防水涂料两遍，返墙30CM（淋浴处180CM)。</t>
  </si>
  <si>
    <t>进口皮尔萨PP-R管系列，打槽、暗辅、安装，不含水龙头、三角阀、软管等墙外部件。电路改造使用中国十大品牌之一熊猫牌多芯铜线，插座线路2.5mm2，照明进线2.5mm2、出线1.5mm2，空调线路4mm2，熊猫牌电视线、熊猫牌电话线、熊猫牌网络线、熊猫PVC双色绝缘管、标准底盒。（不含音响线，开关面板）</t>
  </si>
  <si>
    <r>
      <t>给水、电路工程改造</t>
    </r>
  </si>
  <si>
    <t>五金件，开关面板安装</t>
  </si>
  <si>
    <t xml:space="preserve">拆墙 </t>
  </si>
  <si>
    <t>储藏柜</t>
  </si>
  <si>
    <t>项</t>
  </si>
  <si>
    <t>88*60*0.08=423（墙地砖管理费）</t>
  </si>
  <si>
    <t>拆墙含修补。</t>
  </si>
  <si>
    <t>芸林E1级大芯板衬底,3厘饰面板饰面,背板为一级9厘板，同木质实木线条收边,刷多乐士清漆,底漆三遍,面漆二遍.（面积＞1m2）按展开面积计算,含油漆,着色漆另计（.不含五金，玻璃）</t>
  </si>
</sst>
</file>

<file path=xl/styles.xml><?xml version="1.0" encoding="utf-8"?>
<styleSheet xmlns="http://schemas.openxmlformats.org/spreadsheetml/2006/main">
  <numFmts count="29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_ &quot;￥&quot;* #,##0.00_ ;_ &quot;￥&quot;* \-#,##0.00_ ;_ &quot;￥&quot;* \-??_ ;_ @_ "/>
    <numFmt numFmtId="185" formatCode="_ &quot;￥&quot;* #,##0_ ;_ &quot;￥&quot;* \-#,##0_ ;_ &quot;￥&quot;* \-_ ;_ @_ "/>
    <numFmt numFmtId="186" formatCode="0.00_ "/>
    <numFmt numFmtId="187" formatCode="0.00_);[Red]\(0.00\)"/>
    <numFmt numFmtId="188" formatCode="0.00_);\(0.00\)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</numFmts>
  <fonts count="20">
    <font>
      <sz val="12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10"/>
      <color indexed="9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sz val="12"/>
      <color indexed="10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b/>
      <sz val="18"/>
      <color indexed="63"/>
      <name val="宋体"/>
      <family val="0"/>
    </font>
    <font>
      <b/>
      <sz val="12"/>
      <color indexed="63"/>
      <name val="宋体"/>
      <family val="0"/>
    </font>
    <font>
      <b/>
      <sz val="11"/>
      <color indexed="63"/>
      <name val="宋体"/>
      <family val="0"/>
    </font>
    <font>
      <b/>
      <sz val="14"/>
      <color indexed="63"/>
      <name val="宋体"/>
      <family val="0"/>
    </font>
    <font>
      <b/>
      <sz val="10"/>
      <color indexed="63"/>
      <name val="宋体"/>
      <family val="0"/>
    </font>
    <font>
      <sz val="10"/>
      <color indexed="63"/>
      <name val="宋体"/>
      <family val="0"/>
    </font>
    <font>
      <sz val="12"/>
      <color indexed="63"/>
      <name val="宋体"/>
      <family val="0"/>
    </font>
    <font>
      <b/>
      <sz val="10"/>
      <name val="宋体"/>
      <family val="0"/>
    </font>
    <font>
      <sz val="10"/>
      <color indexed="8"/>
      <name val="Times New Roman"/>
      <family val="1"/>
    </font>
    <font>
      <sz val="10"/>
      <color indexed="8"/>
      <name val="宋体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/>
    </border>
    <border>
      <left style="thin"/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" fillId="0" borderId="0" applyNumberFormat="0" applyFill="0" applyBorder="0" applyAlignment="0" applyProtection="0"/>
  </cellStyleXfs>
  <cellXfs count="129">
    <xf numFmtId="0" fontId="0" fillId="0" borderId="0" xfId="0" applyAlignment="1">
      <alignment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left"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0" fillId="2" borderId="0" xfId="0" applyFill="1" applyAlignment="1">
      <alignment vertical="center"/>
    </xf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0" xfId="0" applyFill="1" applyBorder="1" applyAlignment="1">
      <alignment horizontal="left" vertical="center"/>
    </xf>
    <xf numFmtId="0" fontId="7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14" fillId="3" borderId="1" xfId="0" applyFont="1" applyFill="1" applyBorder="1" applyAlignment="1">
      <alignment vertical="center"/>
    </xf>
    <xf numFmtId="0" fontId="14" fillId="0" borderId="2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14" fillId="3" borderId="3" xfId="0" applyFont="1" applyFill="1" applyBorder="1" applyAlignment="1">
      <alignment vertical="center"/>
    </xf>
    <xf numFmtId="0" fontId="15" fillId="0" borderId="2" xfId="0" applyFont="1" applyBorder="1" applyAlignment="1">
      <alignment horizontal="center" vertical="center"/>
    </xf>
    <xf numFmtId="0" fontId="15" fillId="0" borderId="2" xfId="0" applyFont="1" applyFill="1" applyBorder="1" applyAlignment="1">
      <alignment horizontal="left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left" vertical="center" wrapText="1"/>
    </xf>
    <xf numFmtId="0" fontId="15" fillId="0" borderId="3" xfId="0" applyFont="1" applyBorder="1" applyAlignment="1">
      <alignment horizontal="center" vertical="center"/>
    </xf>
    <xf numFmtId="0" fontId="15" fillId="2" borderId="2" xfId="0" applyFont="1" applyFill="1" applyBorder="1" applyAlignment="1">
      <alignment horizontal="left" vertical="center" wrapText="1"/>
    </xf>
    <xf numFmtId="0" fontId="15" fillId="2" borderId="2" xfId="0" applyFont="1" applyFill="1" applyBorder="1" applyAlignment="1">
      <alignment horizontal="left" vertical="center"/>
    </xf>
    <xf numFmtId="0" fontId="15" fillId="2" borderId="2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vertical="center" wrapText="1"/>
    </xf>
    <xf numFmtId="0" fontId="15" fillId="0" borderId="5" xfId="0" applyFont="1" applyBorder="1" applyAlignment="1">
      <alignment horizontal="center" vertical="center"/>
    </xf>
    <xf numFmtId="0" fontId="14" fillId="3" borderId="5" xfId="0" applyFont="1" applyFill="1" applyBorder="1" applyAlignment="1">
      <alignment horizontal="left" vertical="center"/>
    </xf>
    <xf numFmtId="0" fontId="15" fillId="3" borderId="1" xfId="0" applyFont="1" applyFill="1" applyBorder="1" applyAlignment="1">
      <alignment horizontal="center" vertical="center"/>
    </xf>
    <xf numFmtId="0" fontId="15" fillId="3" borderId="3" xfId="0" applyFont="1" applyFill="1" applyBorder="1" applyAlignment="1">
      <alignment horizontal="left" vertical="center"/>
    </xf>
    <xf numFmtId="0" fontId="16" fillId="2" borderId="0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left" vertical="center"/>
    </xf>
    <xf numFmtId="0" fontId="15" fillId="2" borderId="0" xfId="0" applyFont="1" applyFill="1" applyBorder="1" applyAlignment="1">
      <alignment vertical="center"/>
    </xf>
    <xf numFmtId="0" fontId="15" fillId="2" borderId="0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right" vertical="center"/>
    </xf>
    <xf numFmtId="0" fontId="16" fillId="2" borderId="0" xfId="0" applyFont="1" applyFill="1" applyAlignment="1">
      <alignment horizontal="right" vertical="center"/>
    </xf>
    <xf numFmtId="0" fontId="16" fillId="2" borderId="0" xfId="0" applyFont="1" applyFill="1" applyAlignment="1">
      <alignment horizontal="left" vertical="center"/>
    </xf>
    <xf numFmtId="0" fontId="16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vertical="center"/>
    </xf>
    <xf numFmtId="0" fontId="15" fillId="2" borderId="0" xfId="0" applyFont="1" applyFill="1" applyAlignment="1">
      <alignment horizontal="center" vertical="center"/>
    </xf>
    <xf numFmtId="0" fontId="7" fillId="0" borderId="2" xfId="0" applyFont="1" applyFill="1" applyBorder="1" applyAlignment="1">
      <alignment horizontal="left" vertical="center" wrapText="1"/>
    </xf>
    <xf numFmtId="0" fontId="14" fillId="4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15" fillId="4" borderId="2" xfId="0" applyFont="1" applyFill="1" applyBorder="1" applyAlignment="1">
      <alignment horizontal="left" vertical="center"/>
    </xf>
    <xf numFmtId="187" fontId="15" fillId="4" borderId="2" xfId="0" applyNumberFormat="1" applyFont="1" applyFill="1" applyBorder="1" applyAlignment="1">
      <alignment horizontal="left" vertical="center"/>
    </xf>
    <xf numFmtId="0" fontId="0" fillId="4" borderId="0" xfId="0" applyFill="1" applyBorder="1" applyAlignment="1">
      <alignment horizontal="left" vertical="center"/>
    </xf>
    <xf numFmtId="0" fontId="0" fillId="4" borderId="0" xfId="0" applyFill="1" applyAlignment="1">
      <alignment vertical="center"/>
    </xf>
    <xf numFmtId="186" fontId="15" fillId="4" borderId="2" xfId="0" applyNumberFormat="1" applyFont="1" applyFill="1" applyBorder="1" applyAlignment="1">
      <alignment horizontal="left" vertical="center"/>
    </xf>
    <xf numFmtId="0" fontId="15" fillId="5" borderId="2" xfId="0" applyFont="1" applyFill="1" applyBorder="1" applyAlignment="1">
      <alignment horizontal="center" vertical="center"/>
    </xf>
    <xf numFmtId="0" fontId="15" fillId="5" borderId="2" xfId="0" applyFont="1" applyFill="1" applyBorder="1" applyAlignment="1">
      <alignment horizontal="left" vertical="center"/>
    </xf>
    <xf numFmtId="0" fontId="14" fillId="5" borderId="2" xfId="0" applyFont="1" applyFill="1" applyBorder="1" applyAlignment="1">
      <alignment horizontal="center" vertical="center"/>
    </xf>
    <xf numFmtId="0" fontId="0" fillId="5" borderId="0" xfId="0" applyFill="1" applyAlignment="1">
      <alignment vertical="center"/>
    </xf>
    <xf numFmtId="0" fontId="14" fillId="5" borderId="2" xfId="0" applyFont="1" applyFill="1" applyBorder="1" applyAlignment="1">
      <alignment horizontal="left" vertical="center"/>
    </xf>
    <xf numFmtId="0" fontId="17" fillId="3" borderId="5" xfId="0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left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left" vertical="center"/>
    </xf>
    <xf numFmtId="0" fontId="14" fillId="3" borderId="2" xfId="0" applyFont="1" applyFill="1" applyBorder="1" applyAlignment="1">
      <alignment vertical="center"/>
    </xf>
    <xf numFmtId="0" fontId="14" fillId="3" borderId="2" xfId="0" applyFont="1" applyFill="1" applyBorder="1" applyAlignment="1">
      <alignment horizontal="left" vertical="center"/>
    </xf>
    <xf numFmtId="187" fontId="14" fillId="3" borderId="2" xfId="0" applyNumberFormat="1" applyFont="1" applyFill="1" applyBorder="1" applyAlignment="1">
      <alignment horizontal="left" vertical="center"/>
    </xf>
    <xf numFmtId="0" fontId="14" fillId="3" borderId="6" xfId="0" applyFont="1" applyFill="1" applyBorder="1" applyAlignment="1">
      <alignment vertical="center"/>
    </xf>
    <xf numFmtId="0" fontId="14" fillId="3" borderId="6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5" fillId="0" borderId="5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14" fillId="3" borderId="5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vertical="center"/>
    </xf>
    <xf numFmtId="0" fontId="7" fillId="2" borderId="2" xfId="0" applyFont="1" applyFill="1" applyBorder="1" applyAlignment="1">
      <alignment horizontal="left" vertical="center"/>
    </xf>
    <xf numFmtId="0" fontId="19" fillId="2" borderId="2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 wrapText="1"/>
    </xf>
    <xf numFmtId="9" fontId="15" fillId="4" borderId="1" xfId="0" applyNumberFormat="1" applyFont="1" applyFill="1" applyBorder="1" applyAlignment="1">
      <alignment horizontal="center" vertical="center"/>
    </xf>
    <xf numFmtId="0" fontId="19" fillId="2" borderId="7" xfId="0" applyFont="1" applyFill="1" applyBorder="1" applyAlignment="1">
      <alignment horizontal="left" vertical="center" wrapText="1"/>
    </xf>
    <xf numFmtId="0" fontId="19" fillId="2" borderId="7" xfId="0" applyFont="1" applyFill="1" applyBorder="1" applyAlignment="1">
      <alignment horizontal="center" vertical="center"/>
    </xf>
    <xf numFmtId="0" fontId="6" fillId="4" borderId="0" xfId="0" applyFont="1" applyFill="1" applyAlignment="1">
      <alignment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16" fillId="2" borderId="0" xfId="0" applyFont="1" applyFill="1" applyBorder="1" applyAlignment="1">
      <alignment horizontal="left" vertical="center"/>
    </xf>
    <xf numFmtId="0" fontId="16" fillId="2" borderId="0" xfId="0" applyFont="1" applyFill="1" applyAlignment="1">
      <alignment horizontal="center" vertical="center"/>
    </xf>
    <xf numFmtId="0" fontId="16" fillId="2" borderId="0" xfId="0" applyFont="1" applyFill="1" applyAlignment="1">
      <alignment horizontal="left" vertical="center"/>
    </xf>
    <xf numFmtId="0" fontId="10" fillId="2" borderId="12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vertical="center"/>
    </xf>
    <xf numFmtId="0" fontId="13" fillId="2" borderId="1" xfId="0" applyFont="1" applyFill="1" applyBorder="1" applyAlignment="1">
      <alignment vertical="center"/>
    </xf>
    <xf numFmtId="0" fontId="13" fillId="2" borderId="3" xfId="0" applyFont="1" applyFill="1" applyBorder="1" applyAlignment="1">
      <alignment vertical="center"/>
    </xf>
    <xf numFmtId="0" fontId="13" fillId="2" borderId="2" xfId="0" applyFont="1" applyFill="1" applyBorder="1" applyAlignment="1">
      <alignment horizontal="left" vertical="center"/>
    </xf>
    <xf numFmtId="0" fontId="11" fillId="2" borderId="8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/>
    </xf>
    <xf numFmtId="0" fontId="14" fillId="3" borderId="18" xfId="0" applyFont="1" applyFill="1" applyBorder="1" applyAlignment="1">
      <alignment vertical="center"/>
    </xf>
    <xf numFmtId="0" fontId="14" fillId="3" borderId="6" xfId="0" applyFont="1" applyFill="1" applyBorder="1" applyAlignment="1">
      <alignment vertical="center"/>
    </xf>
    <xf numFmtId="0" fontId="14" fillId="3" borderId="5" xfId="0" applyFont="1" applyFill="1" applyBorder="1" applyAlignment="1">
      <alignment vertical="center"/>
    </xf>
    <xf numFmtId="0" fontId="14" fillId="3" borderId="1" xfId="0" applyFont="1" applyFill="1" applyBorder="1" applyAlignment="1">
      <alignment vertical="center"/>
    </xf>
    <xf numFmtId="186" fontId="14" fillId="4" borderId="5" xfId="0" applyNumberFormat="1" applyFont="1" applyFill="1" applyBorder="1" applyAlignment="1">
      <alignment horizontal="center" vertical="center"/>
    </xf>
    <xf numFmtId="186" fontId="14" fillId="4" borderId="1" xfId="0" applyNumberFormat="1" applyFont="1" applyFill="1" applyBorder="1" applyAlignment="1">
      <alignment horizontal="center" vertical="center"/>
    </xf>
    <xf numFmtId="186" fontId="14" fillId="4" borderId="3" xfId="0" applyNumberFormat="1" applyFont="1" applyFill="1" applyBorder="1" applyAlignment="1">
      <alignment horizontal="center" vertical="center"/>
    </xf>
    <xf numFmtId="9" fontId="11" fillId="3" borderId="5" xfId="0" applyNumberFormat="1" applyFont="1" applyFill="1" applyBorder="1" applyAlignment="1">
      <alignment horizontal="center" vertical="center"/>
    </xf>
    <xf numFmtId="9" fontId="11" fillId="3" borderId="1" xfId="0" applyNumberFormat="1" applyFont="1" applyFill="1" applyBorder="1" applyAlignment="1">
      <alignment horizontal="center" vertical="center"/>
    </xf>
    <xf numFmtId="9" fontId="11" fillId="3" borderId="3" xfId="0" applyNumberFormat="1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9" fontId="15" fillId="4" borderId="5" xfId="0" applyNumberFormat="1" applyFont="1" applyFill="1" applyBorder="1" applyAlignment="1">
      <alignment horizontal="center" vertical="center"/>
    </xf>
    <xf numFmtId="9" fontId="15" fillId="4" borderId="1" xfId="0" applyNumberFormat="1" applyFont="1" applyFill="1" applyBorder="1" applyAlignment="1">
      <alignment horizontal="center" vertical="center"/>
    </xf>
    <xf numFmtId="9" fontId="15" fillId="4" borderId="3" xfId="0" applyNumberFormat="1" applyFont="1" applyFill="1" applyBorder="1" applyAlignment="1">
      <alignment horizontal="center" vertical="center"/>
    </xf>
    <xf numFmtId="0" fontId="15" fillId="5" borderId="5" xfId="0" applyFont="1" applyFill="1" applyBorder="1" applyAlignment="1">
      <alignment horizontal="left" vertical="center"/>
    </xf>
    <xf numFmtId="0" fontId="15" fillId="5" borderId="1" xfId="0" applyFont="1" applyFill="1" applyBorder="1" applyAlignment="1">
      <alignment horizontal="left" vertical="center"/>
    </xf>
    <xf numFmtId="0" fontId="15" fillId="5" borderId="3" xfId="0" applyFont="1" applyFill="1" applyBorder="1" applyAlignment="1">
      <alignment horizontal="left" vertical="center"/>
    </xf>
    <xf numFmtId="187" fontId="15" fillId="4" borderId="19" xfId="0" applyNumberFormat="1" applyFont="1" applyFill="1" applyBorder="1" applyAlignment="1">
      <alignment horizontal="center" vertical="center"/>
    </xf>
    <xf numFmtId="187" fontId="15" fillId="4" borderId="0" xfId="0" applyNumberFormat="1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2"/>
  <sheetViews>
    <sheetView tabSelected="1" zoomScale="150" zoomScaleNormal="150" workbookViewId="0" topLeftCell="A1">
      <selection activeCell="A2" sqref="A2:I2"/>
    </sheetView>
  </sheetViews>
  <sheetFormatPr defaultColWidth="9.00390625" defaultRowHeight="14.25"/>
  <cols>
    <col min="1" max="1" width="4.75390625" style="1" customWidth="1"/>
    <col min="2" max="2" width="14.625" style="2" customWidth="1"/>
    <col min="3" max="3" width="5.25390625" style="1" customWidth="1"/>
    <col min="4" max="4" width="4.50390625" style="1" customWidth="1"/>
    <col min="5" max="5" width="4.50390625" style="3" customWidth="1"/>
    <col min="6" max="6" width="4.75390625" style="3" customWidth="1"/>
    <col min="7" max="7" width="4.00390625" style="4" customWidth="1"/>
    <col min="8" max="8" width="5.00390625" style="3" customWidth="1"/>
    <col min="9" max="9" width="49.125" style="2" customWidth="1"/>
    <col min="10" max="16384" width="9.00390625" style="5" customWidth="1"/>
  </cols>
  <sheetData>
    <row r="1" spans="1:9" ht="34.5" customHeight="1">
      <c r="A1" s="95" t="s">
        <v>49</v>
      </c>
      <c r="B1" s="96"/>
      <c r="C1" s="96"/>
      <c r="D1" s="96"/>
      <c r="E1" s="96"/>
      <c r="F1" s="96"/>
      <c r="G1" s="96"/>
      <c r="H1" s="96"/>
      <c r="I1" s="97"/>
    </row>
    <row r="2" spans="1:14" ht="34.5" customHeight="1">
      <c r="A2" s="89" t="s">
        <v>29</v>
      </c>
      <c r="B2" s="90"/>
      <c r="C2" s="104"/>
      <c r="D2" s="104"/>
      <c r="E2" s="104"/>
      <c r="F2" s="104"/>
      <c r="G2" s="104"/>
      <c r="H2" s="104"/>
      <c r="I2" s="104"/>
      <c r="K2" s="11"/>
      <c r="L2" s="11"/>
      <c r="M2" s="11"/>
      <c r="N2" s="11"/>
    </row>
    <row r="3" spans="1:15" s="6" customFormat="1" ht="22.5" customHeight="1">
      <c r="A3" s="98" t="s">
        <v>86</v>
      </c>
      <c r="B3" s="99"/>
      <c r="C3" s="99"/>
      <c r="D3" s="99"/>
      <c r="E3" s="99"/>
      <c r="F3" s="99"/>
      <c r="G3" s="99"/>
      <c r="H3" s="99"/>
      <c r="I3" s="100"/>
      <c r="J3" s="70"/>
      <c r="K3" s="70"/>
      <c r="L3" s="70"/>
      <c r="M3" s="70"/>
      <c r="N3" s="70"/>
      <c r="O3" s="70"/>
    </row>
    <row r="4" spans="1:15" s="6" customFormat="1" ht="22.5" customHeight="1">
      <c r="A4" s="101" t="s">
        <v>65</v>
      </c>
      <c r="B4" s="101"/>
      <c r="C4" s="101"/>
      <c r="D4" s="101"/>
      <c r="E4" s="101"/>
      <c r="F4" s="101"/>
      <c r="G4" s="101"/>
      <c r="H4" s="101"/>
      <c r="I4" s="101"/>
      <c r="J4" s="70"/>
      <c r="K4" s="70"/>
      <c r="L4" s="70"/>
      <c r="M4" s="70"/>
      <c r="N4" s="70"/>
      <c r="O4" s="70"/>
    </row>
    <row r="5" spans="1:15" s="7" customFormat="1" ht="19.5" customHeight="1">
      <c r="A5" s="102" t="s">
        <v>0</v>
      </c>
      <c r="B5" s="87" t="s">
        <v>1</v>
      </c>
      <c r="C5" s="87" t="s">
        <v>2</v>
      </c>
      <c r="D5" s="87" t="s">
        <v>3</v>
      </c>
      <c r="E5" s="106" t="s">
        <v>4</v>
      </c>
      <c r="F5" s="107"/>
      <c r="G5" s="106" t="s">
        <v>5</v>
      </c>
      <c r="H5" s="107"/>
      <c r="I5" s="105" t="s">
        <v>35</v>
      </c>
      <c r="J5" s="71"/>
      <c r="K5" s="71"/>
      <c r="L5" s="71"/>
      <c r="M5" s="71"/>
      <c r="N5" s="71"/>
      <c r="O5" s="71"/>
    </row>
    <row r="6" spans="1:16" ht="18.75" customHeight="1">
      <c r="A6" s="103"/>
      <c r="B6" s="88"/>
      <c r="C6" s="88"/>
      <c r="D6" s="88"/>
      <c r="E6" s="16" t="s">
        <v>6</v>
      </c>
      <c r="F6" s="16" t="s">
        <v>7</v>
      </c>
      <c r="G6" s="16" t="s">
        <v>6</v>
      </c>
      <c r="H6" s="16" t="s">
        <v>7</v>
      </c>
      <c r="I6" s="88"/>
      <c r="J6" s="79"/>
      <c r="K6" s="79"/>
      <c r="L6" s="79"/>
      <c r="M6" s="79"/>
      <c r="N6" s="79"/>
      <c r="O6" s="79"/>
      <c r="P6" s="79"/>
    </row>
    <row r="7" spans="1:16" ht="18" customHeight="1">
      <c r="A7" s="108" t="s">
        <v>79</v>
      </c>
      <c r="B7" s="109"/>
      <c r="C7" s="66"/>
      <c r="D7" s="66"/>
      <c r="E7" s="65"/>
      <c r="F7" s="65"/>
      <c r="G7" s="66"/>
      <c r="H7" s="65"/>
      <c r="I7" s="72"/>
      <c r="J7" s="79"/>
      <c r="K7" s="79"/>
      <c r="L7" s="79"/>
      <c r="M7" s="79"/>
      <c r="N7" s="79"/>
      <c r="O7" s="79"/>
      <c r="P7" s="79"/>
    </row>
    <row r="8" spans="1:16" s="9" customFormat="1" ht="27" customHeight="1">
      <c r="A8" s="19">
        <v>1</v>
      </c>
      <c r="B8" s="20" t="s">
        <v>54</v>
      </c>
      <c r="C8" s="21">
        <f>28*2.85</f>
        <v>79.8</v>
      </c>
      <c r="D8" s="21" t="s">
        <v>55</v>
      </c>
      <c r="E8" s="21">
        <v>3</v>
      </c>
      <c r="F8" s="22">
        <f>C8*E8</f>
        <v>239.39999999999998</v>
      </c>
      <c r="G8" s="21">
        <v>3</v>
      </c>
      <c r="H8" s="22">
        <f aca="true" t="shared" si="0" ref="H8:H13">C8*G8</f>
        <v>239.39999999999998</v>
      </c>
      <c r="I8" s="44" t="s">
        <v>56</v>
      </c>
      <c r="J8" s="81"/>
      <c r="K8" s="81"/>
      <c r="L8" s="81"/>
      <c r="M8" s="81"/>
      <c r="N8" s="81"/>
      <c r="O8" s="81"/>
      <c r="P8" s="76"/>
    </row>
    <row r="9" spans="1:16" s="9" customFormat="1" ht="30.75" customHeight="1">
      <c r="A9" s="19">
        <v>2</v>
      </c>
      <c r="B9" s="20" t="s">
        <v>8</v>
      </c>
      <c r="C9" s="21">
        <v>30</v>
      </c>
      <c r="D9" s="21" t="s">
        <v>30</v>
      </c>
      <c r="E9" s="21">
        <v>9</v>
      </c>
      <c r="F9" s="22">
        <f>E9*C9</f>
        <v>270</v>
      </c>
      <c r="G9" s="21">
        <v>12</v>
      </c>
      <c r="H9" s="22">
        <f t="shared" si="0"/>
        <v>360</v>
      </c>
      <c r="I9" s="44" t="s">
        <v>64</v>
      </c>
      <c r="J9" s="76"/>
      <c r="K9" s="76"/>
      <c r="L9" s="76"/>
      <c r="M9" s="76"/>
      <c r="N9" s="76"/>
      <c r="O9" s="76"/>
      <c r="P9" s="76"/>
    </row>
    <row r="10" spans="1:17" s="8" customFormat="1" ht="31.5" customHeight="1">
      <c r="A10" s="19">
        <v>3</v>
      </c>
      <c r="B10" s="20" t="s">
        <v>10</v>
      </c>
      <c r="C10" s="21">
        <f>28*2.85</f>
        <v>79.8</v>
      </c>
      <c r="D10" s="21" t="s">
        <v>30</v>
      </c>
      <c r="E10" s="21">
        <v>9</v>
      </c>
      <c r="F10" s="22">
        <f>E10*C10</f>
        <v>718.1999999999999</v>
      </c>
      <c r="G10" s="21">
        <v>12</v>
      </c>
      <c r="H10" s="22">
        <f t="shared" si="0"/>
        <v>957.5999999999999</v>
      </c>
      <c r="I10" s="44" t="s">
        <v>64</v>
      </c>
      <c r="J10" s="80"/>
      <c r="K10" s="80"/>
      <c r="L10" s="80"/>
      <c r="M10" s="68"/>
      <c r="N10" s="68"/>
      <c r="O10" s="68"/>
      <c r="P10" s="68"/>
      <c r="Q10" s="68"/>
    </row>
    <row r="11" spans="1:17" s="8" customFormat="1" ht="27.75" customHeight="1">
      <c r="A11" s="19">
        <v>4</v>
      </c>
      <c r="B11" s="20" t="s">
        <v>98</v>
      </c>
      <c r="C11" s="21">
        <v>30</v>
      </c>
      <c r="D11" s="21" t="s">
        <v>30</v>
      </c>
      <c r="E11" s="21">
        <v>45</v>
      </c>
      <c r="F11" s="22">
        <f>C11*E11</f>
        <v>1350</v>
      </c>
      <c r="G11" s="21">
        <v>50</v>
      </c>
      <c r="H11" s="22">
        <f t="shared" si="0"/>
        <v>1500</v>
      </c>
      <c r="I11" s="44" t="s">
        <v>99</v>
      </c>
      <c r="J11" s="80"/>
      <c r="K11" s="80"/>
      <c r="L11" s="80"/>
      <c r="M11" s="68"/>
      <c r="N11" s="68"/>
      <c r="O11" s="68"/>
      <c r="P11" s="68"/>
      <c r="Q11" s="68"/>
    </row>
    <row r="12" spans="1:17" s="8" customFormat="1" ht="43.5" customHeight="1">
      <c r="A12" s="19">
        <v>5</v>
      </c>
      <c r="B12" s="20" t="s">
        <v>66</v>
      </c>
      <c r="C12" s="21">
        <v>30</v>
      </c>
      <c r="D12" s="21" t="s">
        <v>30</v>
      </c>
      <c r="E12" s="21">
        <v>10</v>
      </c>
      <c r="F12" s="22">
        <f>C12*E12</f>
        <v>300</v>
      </c>
      <c r="G12" s="21">
        <v>25</v>
      </c>
      <c r="H12" s="22">
        <f t="shared" si="0"/>
        <v>750</v>
      </c>
      <c r="I12" s="44" t="s">
        <v>69</v>
      </c>
      <c r="J12" s="80"/>
      <c r="K12" s="80"/>
      <c r="L12" s="80"/>
      <c r="M12" s="68"/>
      <c r="N12" s="68"/>
      <c r="O12" s="68"/>
      <c r="P12" s="68"/>
      <c r="Q12" s="68"/>
    </row>
    <row r="13" spans="1:30" s="8" customFormat="1" ht="42.75" customHeight="1">
      <c r="A13" s="19">
        <v>6</v>
      </c>
      <c r="B13" s="20" t="s">
        <v>67</v>
      </c>
      <c r="C13" s="21">
        <v>28</v>
      </c>
      <c r="D13" s="21" t="s">
        <v>68</v>
      </c>
      <c r="E13" s="21">
        <v>2</v>
      </c>
      <c r="F13" s="22">
        <f>C13*E13</f>
        <v>56</v>
      </c>
      <c r="G13" s="21">
        <v>8</v>
      </c>
      <c r="H13" s="22">
        <f t="shared" si="0"/>
        <v>224</v>
      </c>
      <c r="I13" s="44" t="s">
        <v>69</v>
      </c>
      <c r="J13" s="5"/>
      <c r="K13" s="5"/>
      <c r="L13" s="13"/>
      <c r="M13" s="68"/>
      <c r="N13" s="68"/>
      <c r="O13" s="68"/>
      <c r="P13" s="68"/>
      <c r="Q13" s="68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</row>
    <row r="14" spans="1:30" s="83" customFormat="1" ht="23.25" customHeight="1">
      <c r="A14" s="19">
        <v>7</v>
      </c>
      <c r="B14" s="20" t="s">
        <v>44</v>
      </c>
      <c r="C14" s="21">
        <v>1</v>
      </c>
      <c r="D14" s="21" t="s">
        <v>45</v>
      </c>
      <c r="E14" s="21">
        <v>700</v>
      </c>
      <c r="F14" s="21">
        <f>C14*E14</f>
        <v>700</v>
      </c>
      <c r="G14" s="28">
        <v>800</v>
      </c>
      <c r="H14" s="22">
        <f>G14*C14</f>
        <v>800</v>
      </c>
      <c r="I14" s="82" t="s">
        <v>61</v>
      </c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</row>
    <row r="15" spans="1:16" s="86" customFormat="1" ht="40.5" customHeight="1">
      <c r="A15" s="19">
        <v>8</v>
      </c>
      <c r="B15" s="20" t="s">
        <v>90</v>
      </c>
      <c r="C15" s="21">
        <v>1</v>
      </c>
      <c r="D15" s="21" t="s">
        <v>57</v>
      </c>
      <c r="E15" s="21">
        <v>350</v>
      </c>
      <c r="F15" s="22">
        <f>E15*C15</f>
        <v>350</v>
      </c>
      <c r="G15" s="21">
        <v>400</v>
      </c>
      <c r="H15" s="22">
        <f>G15*C15</f>
        <v>400</v>
      </c>
      <c r="I15" s="82" t="s">
        <v>89</v>
      </c>
      <c r="J15" s="5"/>
      <c r="K15" s="5"/>
      <c r="L15" s="5"/>
      <c r="M15" s="5"/>
      <c r="N15" s="5"/>
      <c r="O15" s="5"/>
      <c r="P15" s="5"/>
    </row>
    <row r="16" spans="1:16" s="86" customFormat="1" ht="45.75" customHeight="1">
      <c r="A16" s="19">
        <v>9</v>
      </c>
      <c r="B16" s="20" t="s">
        <v>94</v>
      </c>
      <c r="C16" s="21">
        <f>2.2*0.85*4</f>
        <v>7.48</v>
      </c>
      <c r="D16" s="21" t="s">
        <v>30</v>
      </c>
      <c r="E16" s="21">
        <v>80</v>
      </c>
      <c r="F16" s="22">
        <f>E16*C16</f>
        <v>598.4000000000001</v>
      </c>
      <c r="G16" s="21">
        <v>90</v>
      </c>
      <c r="H16" s="22">
        <f>G16*C16</f>
        <v>673.2</v>
      </c>
      <c r="I16" s="82" t="s">
        <v>89</v>
      </c>
      <c r="J16" s="5"/>
      <c r="K16" s="5"/>
      <c r="L16" s="5"/>
      <c r="M16" s="5"/>
      <c r="N16" s="5"/>
      <c r="O16" s="5"/>
      <c r="P16" s="5"/>
    </row>
    <row r="17" spans="1:16" s="86" customFormat="1" ht="31.5" customHeight="1">
      <c r="A17" s="19">
        <v>10</v>
      </c>
      <c r="B17" s="20" t="s">
        <v>95</v>
      </c>
      <c r="C17" s="21">
        <f>2.8*0.85</f>
        <v>2.38</v>
      </c>
      <c r="D17" s="21" t="s">
        <v>30</v>
      </c>
      <c r="E17" s="21">
        <v>40</v>
      </c>
      <c r="F17" s="22">
        <f>E17*C17</f>
        <v>95.19999999999999</v>
      </c>
      <c r="G17" s="21">
        <v>35</v>
      </c>
      <c r="H17" s="22">
        <f>G17*C17</f>
        <v>83.3</v>
      </c>
      <c r="I17" s="82" t="s">
        <v>96</v>
      </c>
      <c r="J17" s="5"/>
      <c r="K17" s="5"/>
      <c r="L17" s="5"/>
      <c r="M17" s="5"/>
      <c r="N17" s="5"/>
      <c r="O17" s="5"/>
      <c r="P17" s="5"/>
    </row>
    <row r="18" spans="1:19" ht="18" customHeight="1">
      <c r="A18" s="110" t="s">
        <v>51</v>
      </c>
      <c r="B18" s="111"/>
      <c r="C18" s="17"/>
      <c r="D18" s="17"/>
      <c r="E18" s="15"/>
      <c r="F18" s="15"/>
      <c r="G18" s="17"/>
      <c r="H18" s="15"/>
      <c r="I18" s="18"/>
      <c r="J18" s="68"/>
      <c r="K18" s="68"/>
      <c r="L18" s="68"/>
      <c r="M18" s="68"/>
      <c r="N18" s="68"/>
      <c r="O18" s="68"/>
      <c r="P18" s="68"/>
      <c r="Q18" s="68"/>
      <c r="R18" s="68"/>
      <c r="S18" s="68"/>
    </row>
    <row r="19" spans="1:19" s="9" customFormat="1" ht="24.75" customHeight="1">
      <c r="A19" s="19">
        <v>1</v>
      </c>
      <c r="B19" s="20" t="s">
        <v>54</v>
      </c>
      <c r="C19" s="21">
        <f>15*2.85</f>
        <v>42.75</v>
      </c>
      <c r="D19" s="21" t="s">
        <v>55</v>
      </c>
      <c r="E19" s="21">
        <v>3</v>
      </c>
      <c r="F19" s="22">
        <f>C19*E19</f>
        <v>128.25</v>
      </c>
      <c r="G19" s="21">
        <v>3</v>
      </c>
      <c r="H19" s="21">
        <f>C19*G19</f>
        <v>128.25</v>
      </c>
      <c r="I19" s="44" t="s">
        <v>56</v>
      </c>
      <c r="J19" s="68"/>
      <c r="K19" s="68"/>
      <c r="L19" s="68"/>
      <c r="M19" s="68"/>
      <c r="N19" s="68"/>
      <c r="O19" s="68"/>
      <c r="P19" s="68"/>
      <c r="Q19" s="68"/>
      <c r="R19" s="68"/>
      <c r="S19" s="68"/>
    </row>
    <row r="20" spans="1:19" s="9" customFormat="1" ht="27.75" customHeight="1">
      <c r="A20" s="19">
        <v>2</v>
      </c>
      <c r="B20" s="20" t="s">
        <v>8</v>
      </c>
      <c r="C20" s="21">
        <v>13.3</v>
      </c>
      <c r="D20" s="21" t="s">
        <v>30</v>
      </c>
      <c r="E20" s="21">
        <v>9</v>
      </c>
      <c r="F20" s="22">
        <f>E20*C20</f>
        <v>119.7</v>
      </c>
      <c r="G20" s="21">
        <v>12</v>
      </c>
      <c r="H20" s="22">
        <f>G20*C20</f>
        <v>159.60000000000002</v>
      </c>
      <c r="I20" s="44" t="s">
        <v>47</v>
      </c>
      <c r="J20" s="68"/>
      <c r="K20" s="68"/>
      <c r="L20" s="68"/>
      <c r="M20" s="68"/>
      <c r="N20" s="68"/>
      <c r="O20" s="68"/>
      <c r="P20" s="68"/>
      <c r="Q20" s="68"/>
      <c r="R20" s="68"/>
      <c r="S20" s="68"/>
    </row>
    <row r="21" spans="1:19" s="8" customFormat="1" ht="30" customHeight="1">
      <c r="A21" s="19">
        <v>3</v>
      </c>
      <c r="B21" s="20" t="s">
        <v>10</v>
      </c>
      <c r="C21" s="21">
        <f>15*2.85</f>
        <v>42.75</v>
      </c>
      <c r="D21" s="21" t="s">
        <v>30</v>
      </c>
      <c r="E21" s="21">
        <v>9</v>
      </c>
      <c r="F21" s="22">
        <f>E21*C21</f>
        <v>384.75</v>
      </c>
      <c r="G21" s="21">
        <v>12</v>
      </c>
      <c r="H21" s="22">
        <f>G21*C21</f>
        <v>513</v>
      </c>
      <c r="I21" s="44" t="s">
        <v>47</v>
      </c>
      <c r="J21" s="68"/>
      <c r="K21" s="68"/>
      <c r="L21" s="68"/>
      <c r="M21" s="68"/>
      <c r="N21" s="68"/>
      <c r="O21" s="68"/>
      <c r="P21" s="68"/>
      <c r="Q21" s="68"/>
      <c r="R21" s="68"/>
      <c r="S21" s="68"/>
    </row>
    <row r="22" spans="1:256" s="8" customFormat="1" ht="33" customHeight="1">
      <c r="A22" s="19">
        <v>4</v>
      </c>
      <c r="B22" s="20" t="s">
        <v>75</v>
      </c>
      <c r="C22" s="21">
        <v>13.3</v>
      </c>
      <c r="D22" s="21" t="s">
        <v>30</v>
      </c>
      <c r="E22" s="21">
        <v>15</v>
      </c>
      <c r="F22" s="22">
        <f>C22*E22</f>
        <v>199.5</v>
      </c>
      <c r="G22" s="21">
        <v>15</v>
      </c>
      <c r="H22" s="22">
        <f>C22*G22</f>
        <v>199.5</v>
      </c>
      <c r="I22" s="75" t="s">
        <v>76</v>
      </c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9"/>
      <c r="FM22" s="9"/>
      <c r="FN22" s="9"/>
      <c r="FO22" s="9"/>
      <c r="FP22" s="9"/>
      <c r="FQ22" s="9"/>
      <c r="FR22" s="9"/>
      <c r="FS22" s="9"/>
      <c r="FT22" s="9"/>
      <c r="FU22" s="9"/>
      <c r="FV22" s="9"/>
      <c r="FW22" s="9"/>
      <c r="FX22" s="9"/>
      <c r="FY22" s="9"/>
      <c r="FZ22" s="9"/>
      <c r="GA22" s="9"/>
      <c r="GB22" s="9"/>
      <c r="GC22" s="9"/>
      <c r="GD22" s="9"/>
      <c r="GE22" s="9"/>
      <c r="GF22" s="9"/>
      <c r="GG22" s="9"/>
      <c r="GH22" s="9"/>
      <c r="GI22" s="9"/>
      <c r="GJ22" s="9"/>
      <c r="GK22" s="9"/>
      <c r="GL22" s="9"/>
      <c r="GM22" s="9"/>
      <c r="GN22" s="9"/>
      <c r="GO22" s="9"/>
      <c r="GP22" s="9"/>
      <c r="GQ22" s="9"/>
      <c r="GR22" s="9"/>
      <c r="GS22" s="9"/>
      <c r="GT22" s="9"/>
      <c r="GU22" s="9"/>
      <c r="GV22" s="9"/>
      <c r="GW22" s="9"/>
      <c r="GX22" s="9"/>
      <c r="GY22" s="9"/>
      <c r="GZ22" s="9"/>
      <c r="HA22" s="9"/>
      <c r="HB22" s="9"/>
      <c r="HC22" s="9"/>
      <c r="HD22" s="9"/>
      <c r="HE22" s="9"/>
      <c r="HF22" s="9"/>
      <c r="HG22" s="9"/>
      <c r="HH22" s="9"/>
      <c r="HI22" s="9"/>
      <c r="HJ22" s="9"/>
      <c r="HK22" s="9"/>
      <c r="HL22" s="9"/>
      <c r="HM22" s="9"/>
      <c r="HN22" s="9"/>
      <c r="HO22" s="9"/>
      <c r="HP22" s="9"/>
      <c r="HQ22" s="9"/>
      <c r="HR22" s="9"/>
      <c r="HS22" s="9"/>
      <c r="HT22" s="9"/>
      <c r="HU22" s="9"/>
      <c r="HV22" s="9"/>
      <c r="HW22" s="9"/>
      <c r="HX22" s="9"/>
      <c r="HY22" s="9"/>
      <c r="HZ22" s="9"/>
      <c r="IA22" s="9"/>
      <c r="IB22" s="9"/>
      <c r="IC22" s="9"/>
      <c r="ID22" s="9"/>
      <c r="IE22" s="9"/>
      <c r="IF22" s="9"/>
      <c r="IG22" s="9"/>
      <c r="IH22" s="9"/>
      <c r="II22" s="9"/>
      <c r="IJ22" s="9"/>
      <c r="IK22" s="9"/>
      <c r="IL22" s="9"/>
      <c r="IM22" s="9"/>
      <c r="IN22" s="9"/>
      <c r="IO22" s="9"/>
      <c r="IP22" s="9"/>
      <c r="IQ22" s="9"/>
      <c r="IR22" s="9"/>
      <c r="IS22" s="9"/>
      <c r="IT22" s="9"/>
      <c r="IU22" s="9"/>
      <c r="IV22" s="9"/>
    </row>
    <row r="23" spans="1:15" s="9" customFormat="1" ht="42.75" customHeight="1">
      <c r="A23" s="19">
        <v>5</v>
      </c>
      <c r="B23" s="20" t="s">
        <v>91</v>
      </c>
      <c r="C23" s="21">
        <f>2.25*2.2*3</f>
        <v>14.850000000000001</v>
      </c>
      <c r="D23" s="21" t="s">
        <v>9</v>
      </c>
      <c r="E23" s="21">
        <v>75</v>
      </c>
      <c r="F23" s="22">
        <f>E23*C23</f>
        <v>1113.75</v>
      </c>
      <c r="G23" s="21">
        <v>73</v>
      </c>
      <c r="H23" s="22">
        <f>G23*C23</f>
        <v>1084.0500000000002</v>
      </c>
      <c r="I23" s="82" t="s">
        <v>92</v>
      </c>
      <c r="K23" s="76"/>
      <c r="L23" s="76"/>
      <c r="M23" s="76"/>
      <c r="N23" s="76"/>
      <c r="O23" s="76"/>
    </row>
    <row r="24" spans="1:15" s="8" customFormat="1" ht="41.25" customHeight="1">
      <c r="A24" s="21">
        <v>6</v>
      </c>
      <c r="B24" s="20" t="s">
        <v>93</v>
      </c>
      <c r="C24" s="21">
        <f>0.6*2.2*3</f>
        <v>3.96</v>
      </c>
      <c r="D24" s="21" t="s">
        <v>9</v>
      </c>
      <c r="E24" s="21">
        <v>75</v>
      </c>
      <c r="F24" s="22">
        <f>E24*C24</f>
        <v>297</v>
      </c>
      <c r="G24" s="21">
        <v>90</v>
      </c>
      <c r="H24" s="22">
        <f>G24*C24</f>
        <v>356.4</v>
      </c>
      <c r="I24" s="82" t="s">
        <v>92</v>
      </c>
      <c r="K24" s="80"/>
      <c r="L24" s="80"/>
      <c r="M24" s="80"/>
      <c r="N24" s="80"/>
      <c r="O24" s="80"/>
    </row>
    <row r="25" spans="1:15" s="8" customFormat="1" ht="41.25" customHeight="1">
      <c r="A25" s="21">
        <v>7</v>
      </c>
      <c r="B25" s="20" t="s">
        <v>97</v>
      </c>
      <c r="C25" s="21">
        <v>1</v>
      </c>
      <c r="D25" s="21" t="s">
        <v>57</v>
      </c>
      <c r="E25" s="21">
        <v>800</v>
      </c>
      <c r="F25" s="22">
        <f>E25*C25</f>
        <v>800</v>
      </c>
      <c r="G25" s="21">
        <v>1100</v>
      </c>
      <c r="H25" s="22">
        <f>G25*C25</f>
        <v>1100</v>
      </c>
      <c r="I25" s="82" t="s">
        <v>111</v>
      </c>
      <c r="K25" s="80"/>
      <c r="L25" s="80"/>
      <c r="M25" s="80"/>
      <c r="N25" s="80"/>
      <c r="O25" s="80"/>
    </row>
    <row r="26" spans="1:19" ht="18" customHeight="1">
      <c r="A26" s="110" t="s">
        <v>85</v>
      </c>
      <c r="B26" s="111"/>
      <c r="C26" s="17"/>
      <c r="D26" s="17"/>
      <c r="E26" s="15"/>
      <c r="F26" s="15"/>
      <c r="G26" s="17"/>
      <c r="H26" s="15"/>
      <c r="I26" s="18"/>
      <c r="J26" s="68"/>
      <c r="K26" s="68"/>
      <c r="L26" s="68"/>
      <c r="M26" s="68"/>
      <c r="N26" s="68"/>
      <c r="O26" s="68"/>
      <c r="P26" s="68"/>
      <c r="Q26" s="68"/>
      <c r="R26" s="68"/>
      <c r="S26" s="68"/>
    </row>
    <row r="27" spans="1:19" s="9" customFormat="1" ht="26.25" customHeight="1">
      <c r="A27" s="19">
        <v>1</v>
      </c>
      <c r="B27" s="20" t="s">
        <v>54</v>
      </c>
      <c r="C27" s="21">
        <f>14*2.85</f>
        <v>39.9</v>
      </c>
      <c r="D27" s="21" t="s">
        <v>55</v>
      </c>
      <c r="E27" s="21">
        <v>3</v>
      </c>
      <c r="F27" s="22">
        <f>C27*E27</f>
        <v>119.69999999999999</v>
      </c>
      <c r="G27" s="21">
        <v>3</v>
      </c>
      <c r="H27" s="22">
        <f>C27*G27</f>
        <v>119.69999999999999</v>
      </c>
      <c r="I27" s="44" t="s">
        <v>56</v>
      </c>
      <c r="J27" s="68"/>
      <c r="K27" s="68"/>
      <c r="L27" s="68"/>
      <c r="M27" s="68"/>
      <c r="N27" s="68"/>
      <c r="O27" s="68"/>
      <c r="P27" s="68"/>
      <c r="Q27" s="68"/>
      <c r="R27" s="68"/>
      <c r="S27" s="68"/>
    </row>
    <row r="28" spans="1:19" s="9" customFormat="1" ht="33.75" customHeight="1">
      <c r="A28" s="19">
        <v>2</v>
      </c>
      <c r="B28" s="20" t="s">
        <v>8</v>
      </c>
      <c r="C28" s="21">
        <v>10.3</v>
      </c>
      <c r="D28" s="21" t="s">
        <v>30</v>
      </c>
      <c r="E28" s="21">
        <v>9</v>
      </c>
      <c r="F28" s="22">
        <f>E28*C28</f>
        <v>92.7</v>
      </c>
      <c r="G28" s="21">
        <v>12</v>
      </c>
      <c r="H28" s="22">
        <f>G28*C28</f>
        <v>123.60000000000001</v>
      </c>
      <c r="I28" s="44" t="s">
        <v>47</v>
      </c>
      <c r="J28" s="68"/>
      <c r="K28" s="68"/>
      <c r="L28" s="68"/>
      <c r="M28" s="68"/>
      <c r="N28" s="68"/>
      <c r="O28" s="68"/>
      <c r="P28" s="68"/>
      <c r="Q28" s="68"/>
      <c r="R28" s="68"/>
      <c r="S28" s="68"/>
    </row>
    <row r="29" spans="1:19" s="8" customFormat="1" ht="32.25" customHeight="1">
      <c r="A29" s="19">
        <v>3</v>
      </c>
      <c r="B29" s="20" t="s">
        <v>10</v>
      </c>
      <c r="C29" s="21">
        <f>14*2.85</f>
        <v>39.9</v>
      </c>
      <c r="D29" s="21" t="s">
        <v>30</v>
      </c>
      <c r="E29" s="21">
        <v>9</v>
      </c>
      <c r="F29" s="22">
        <f>E29*C29</f>
        <v>359.09999999999997</v>
      </c>
      <c r="G29" s="21">
        <v>12</v>
      </c>
      <c r="H29" s="22">
        <f>G29*C29</f>
        <v>478.79999999999995</v>
      </c>
      <c r="I29" s="44" t="s">
        <v>47</v>
      </c>
      <c r="J29" s="68"/>
      <c r="K29" s="68"/>
      <c r="L29" s="68"/>
      <c r="M29" s="68"/>
      <c r="N29" s="68"/>
      <c r="O29" s="68"/>
      <c r="P29" s="68"/>
      <c r="Q29" s="68"/>
      <c r="R29" s="68"/>
      <c r="S29" s="68"/>
    </row>
    <row r="30" spans="1:256" s="8" customFormat="1" ht="38.25" customHeight="1">
      <c r="A30" s="19">
        <v>4</v>
      </c>
      <c r="B30" s="20" t="s">
        <v>75</v>
      </c>
      <c r="C30" s="21">
        <v>10.3</v>
      </c>
      <c r="D30" s="21" t="s">
        <v>30</v>
      </c>
      <c r="E30" s="21">
        <v>15</v>
      </c>
      <c r="F30" s="22">
        <f>C30*E30</f>
        <v>154.5</v>
      </c>
      <c r="G30" s="21">
        <v>15</v>
      </c>
      <c r="H30" s="22">
        <f>C30*G30</f>
        <v>154.5</v>
      </c>
      <c r="I30" s="75" t="s">
        <v>76</v>
      </c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  <c r="FJ30" s="9"/>
      <c r="FK30" s="9"/>
      <c r="FL30" s="9"/>
      <c r="FM30" s="9"/>
      <c r="FN30" s="9"/>
      <c r="FO30" s="9"/>
      <c r="FP30" s="9"/>
      <c r="FQ30" s="9"/>
      <c r="FR30" s="9"/>
      <c r="FS30" s="9"/>
      <c r="FT30" s="9"/>
      <c r="FU30" s="9"/>
      <c r="FV30" s="9"/>
      <c r="FW30" s="9"/>
      <c r="FX30" s="9"/>
      <c r="FY30" s="9"/>
      <c r="FZ30" s="9"/>
      <c r="GA30" s="9"/>
      <c r="GB30" s="9"/>
      <c r="GC30" s="9"/>
      <c r="GD30" s="9"/>
      <c r="GE30" s="9"/>
      <c r="GF30" s="9"/>
      <c r="GG30" s="9"/>
      <c r="GH30" s="9"/>
      <c r="GI30" s="9"/>
      <c r="GJ30" s="9"/>
      <c r="GK30" s="9"/>
      <c r="GL30" s="9"/>
      <c r="GM30" s="9"/>
      <c r="GN30" s="9"/>
      <c r="GO30" s="9"/>
      <c r="GP30" s="9"/>
      <c r="GQ30" s="9"/>
      <c r="GR30" s="9"/>
      <c r="GS30" s="9"/>
      <c r="GT30" s="9"/>
      <c r="GU30" s="9"/>
      <c r="GV30" s="9"/>
      <c r="GW30" s="9"/>
      <c r="GX30" s="9"/>
      <c r="GY30" s="9"/>
      <c r="GZ30" s="9"/>
      <c r="HA30" s="9"/>
      <c r="HB30" s="9"/>
      <c r="HC30" s="9"/>
      <c r="HD30" s="9"/>
      <c r="HE30" s="9"/>
      <c r="HF30" s="9"/>
      <c r="HG30" s="9"/>
      <c r="HH30" s="9"/>
      <c r="HI30" s="9"/>
      <c r="HJ30" s="9"/>
      <c r="HK30" s="9"/>
      <c r="HL30" s="9"/>
      <c r="HM30" s="9"/>
      <c r="HN30" s="9"/>
      <c r="HO30" s="9"/>
      <c r="HP30" s="9"/>
      <c r="HQ30" s="9"/>
      <c r="HR30" s="9"/>
      <c r="HS30" s="9"/>
      <c r="HT30" s="9"/>
      <c r="HU30" s="9"/>
      <c r="HV30" s="9"/>
      <c r="HW30" s="9"/>
      <c r="HX30" s="9"/>
      <c r="HY30" s="9"/>
      <c r="HZ30" s="9"/>
      <c r="IA30" s="9"/>
      <c r="IB30" s="9"/>
      <c r="IC30" s="9"/>
      <c r="ID30" s="9"/>
      <c r="IE30" s="9"/>
      <c r="IF30" s="9"/>
      <c r="IG30" s="9"/>
      <c r="IH30" s="9"/>
      <c r="II30" s="9"/>
      <c r="IJ30" s="9"/>
      <c r="IK30" s="9"/>
      <c r="IL30" s="9"/>
      <c r="IM30" s="9"/>
      <c r="IN30" s="9"/>
      <c r="IO30" s="9"/>
      <c r="IP30" s="9"/>
      <c r="IQ30" s="9"/>
      <c r="IR30" s="9"/>
      <c r="IS30" s="9"/>
      <c r="IT30" s="9"/>
      <c r="IU30" s="9"/>
      <c r="IV30" s="9"/>
    </row>
    <row r="31" spans="1:15" s="9" customFormat="1" ht="42.75" customHeight="1">
      <c r="A31" s="19">
        <v>5</v>
      </c>
      <c r="B31" s="20" t="s">
        <v>91</v>
      </c>
      <c r="C31" s="21">
        <f>2*2.25*3</f>
        <v>13.5</v>
      </c>
      <c r="D31" s="21" t="s">
        <v>9</v>
      </c>
      <c r="E31" s="21">
        <v>75</v>
      </c>
      <c r="F31" s="22">
        <f>E31*C31</f>
        <v>1012.5</v>
      </c>
      <c r="G31" s="21">
        <v>73</v>
      </c>
      <c r="H31" s="22">
        <f>G31*C31</f>
        <v>985.5</v>
      </c>
      <c r="I31" s="82" t="s">
        <v>92</v>
      </c>
      <c r="K31" s="76"/>
      <c r="L31" s="76"/>
      <c r="M31" s="76"/>
      <c r="N31" s="76"/>
      <c r="O31" s="76"/>
    </row>
    <row r="32" spans="1:15" s="8" customFormat="1" ht="41.25" customHeight="1">
      <c r="A32" s="19">
        <v>6</v>
      </c>
      <c r="B32" s="20" t="s">
        <v>93</v>
      </c>
      <c r="C32" s="21">
        <f>2*0.6*3</f>
        <v>3.5999999999999996</v>
      </c>
      <c r="D32" s="21" t="s">
        <v>9</v>
      </c>
      <c r="E32" s="21">
        <v>75</v>
      </c>
      <c r="F32" s="22">
        <f>E32*C32</f>
        <v>270</v>
      </c>
      <c r="G32" s="21">
        <v>90</v>
      </c>
      <c r="H32" s="22">
        <f>G32*C32</f>
        <v>323.99999999999994</v>
      </c>
      <c r="I32" s="82" t="s">
        <v>92</v>
      </c>
      <c r="K32" s="80"/>
      <c r="L32" s="80"/>
      <c r="M32" s="80"/>
      <c r="N32" s="80"/>
      <c r="O32" s="80"/>
    </row>
    <row r="33" spans="1:15" ht="18" customHeight="1">
      <c r="A33" s="110" t="s">
        <v>87</v>
      </c>
      <c r="B33" s="111"/>
      <c r="C33" s="17"/>
      <c r="D33" s="17"/>
      <c r="E33" s="15"/>
      <c r="F33" s="15"/>
      <c r="G33" s="17"/>
      <c r="H33" s="15"/>
      <c r="I33" s="18"/>
      <c r="K33" s="11"/>
      <c r="L33" s="11"/>
      <c r="M33" s="11"/>
      <c r="N33" s="11"/>
      <c r="O33" s="11"/>
    </row>
    <row r="34" spans="1:9" s="9" customFormat="1" ht="29.25" customHeight="1">
      <c r="A34" s="46">
        <v>1</v>
      </c>
      <c r="B34" s="20" t="s">
        <v>14</v>
      </c>
      <c r="C34" s="46">
        <v>2</v>
      </c>
      <c r="D34" s="21" t="s">
        <v>15</v>
      </c>
      <c r="E34" s="21">
        <v>50</v>
      </c>
      <c r="F34" s="22">
        <f>E34*C34</f>
        <v>100</v>
      </c>
      <c r="G34" s="21">
        <v>15</v>
      </c>
      <c r="H34" s="22">
        <f>G34*C34</f>
        <v>30</v>
      </c>
      <c r="I34" s="23" t="s">
        <v>77</v>
      </c>
    </row>
    <row r="35" spans="1:9" ht="42.75" customHeight="1">
      <c r="A35" s="46">
        <v>2</v>
      </c>
      <c r="B35" s="20" t="s">
        <v>11</v>
      </c>
      <c r="C35" s="46">
        <v>7</v>
      </c>
      <c r="D35" s="21" t="s">
        <v>9</v>
      </c>
      <c r="E35" s="21">
        <v>10</v>
      </c>
      <c r="F35" s="22">
        <f>E35*C35</f>
        <v>70</v>
      </c>
      <c r="G35" s="21">
        <v>25</v>
      </c>
      <c r="H35" s="22">
        <f>G35*C35</f>
        <v>175</v>
      </c>
      <c r="I35" s="44" t="s">
        <v>69</v>
      </c>
    </row>
    <row r="36" spans="1:11" s="9" customFormat="1" ht="41.25" customHeight="1">
      <c r="A36" s="46">
        <v>3</v>
      </c>
      <c r="B36" s="20" t="s">
        <v>13</v>
      </c>
      <c r="C36" s="46">
        <f>(14-2)*2.6</f>
        <v>31.200000000000003</v>
      </c>
      <c r="D36" s="21" t="s">
        <v>9</v>
      </c>
      <c r="E36" s="21">
        <v>10</v>
      </c>
      <c r="F36" s="22">
        <f>E36*C36</f>
        <v>312</v>
      </c>
      <c r="G36" s="21">
        <v>25</v>
      </c>
      <c r="H36" s="22">
        <f>G36*C36</f>
        <v>780.0000000000001</v>
      </c>
      <c r="I36" s="44" t="s">
        <v>69</v>
      </c>
      <c r="K36" s="5"/>
    </row>
    <row r="37" spans="1:11" s="9" customFormat="1" ht="41.25" customHeight="1">
      <c r="A37" s="46">
        <v>4</v>
      </c>
      <c r="B37" s="20" t="s">
        <v>106</v>
      </c>
      <c r="C37" s="46">
        <v>1</v>
      </c>
      <c r="D37" s="21" t="s">
        <v>108</v>
      </c>
      <c r="E37" s="21">
        <v>20</v>
      </c>
      <c r="F37" s="22">
        <v>20</v>
      </c>
      <c r="G37" s="21">
        <v>280</v>
      </c>
      <c r="H37" s="22">
        <v>280</v>
      </c>
      <c r="I37" s="44" t="s">
        <v>110</v>
      </c>
      <c r="K37" s="5"/>
    </row>
    <row r="38" spans="1:30" s="13" customFormat="1" ht="19.5" customHeight="1">
      <c r="A38" s="110" t="s">
        <v>88</v>
      </c>
      <c r="B38" s="111"/>
      <c r="C38" s="15"/>
      <c r="D38" s="15"/>
      <c r="E38" s="17"/>
      <c r="F38" s="15"/>
      <c r="G38" s="17"/>
      <c r="H38" s="15"/>
      <c r="I38" s="18"/>
      <c r="J38" s="8"/>
      <c r="K38" s="8"/>
      <c r="L38" s="8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</row>
    <row r="39" spans="1:30" s="13" customFormat="1" ht="42" customHeight="1">
      <c r="A39" s="46">
        <v>1</v>
      </c>
      <c r="B39" s="20" t="s">
        <v>11</v>
      </c>
      <c r="C39" s="46">
        <v>4</v>
      </c>
      <c r="D39" s="21" t="s">
        <v>9</v>
      </c>
      <c r="E39" s="21">
        <v>10</v>
      </c>
      <c r="F39" s="22">
        <f>E39*C39</f>
        <v>40</v>
      </c>
      <c r="G39" s="21">
        <v>25</v>
      </c>
      <c r="H39" s="22">
        <f>G39*C39</f>
        <v>100</v>
      </c>
      <c r="I39" s="44" t="s">
        <v>69</v>
      </c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</row>
    <row r="40" spans="1:30" s="13" customFormat="1" ht="42.75" customHeight="1">
      <c r="A40" s="46">
        <v>2</v>
      </c>
      <c r="B40" s="20" t="s">
        <v>13</v>
      </c>
      <c r="C40" s="46">
        <v>8.5</v>
      </c>
      <c r="D40" s="21" t="s">
        <v>9</v>
      </c>
      <c r="E40" s="21">
        <v>10</v>
      </c>
      <c r="F40" s="22">
        <f>E40*C40</f>
        <v>85</v>
      </c>
      <c r="G40" s="21">
        <v>25</v>
      </c>
      <c r="H40" s="22">
        <f>G40*C40</f>
        <v>212.5</v>
      </c>
      <c r="I40" s="44" t="s">
        <v>69</v>
      </c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</row>
    <row r="41" spans="1:30" s="13" customFormat="1" ht="23.25" customHeight="1">
      <c r="A41" s="46">
        <v>3</v>
      </c>
      <c r="B41" s="20" t="s">
        <v>48</v>
      </c>
      <c r="C41" s="46">
        <v>12</v>
      </c>
      <c r="D41" s="21" t="s">
        <v>9</v>
      </c>
      <c r="E41" s="21">
        <v>25</v>
      </c>
      <c r="F41" s="22">
        <f>E41*C41</f>
        <v>300</v>
      </c>
      <c r="G41" s="21">
        <v>20</v>
      </c>
      <c r="H41" s="22">
        <f>G41*C41</f>
        <v>240</v>
      </c>
      <c r="I41" s="44" t="s">
        <v>102</v>
      </c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</row>
    <row r="42" spans="1:30" s="13" customFormat="1" ht="38.25" customHeight="1">
      <c r="A42" s="46">
        <v>4</v>
      </c>
      <c r="B42" s="20" t="s">
        <v>14</v>
      </c>
      <c r="C42" s="46">
        <v>1</v>
      </c>
      <c r="D42" s="21" t="s">
        <v>15</v>
      </c>
      <c r="E42" s="21">
        <v>50</v>
      </c>
      <c r="F42" s="22">
        <f>E42*C42</f>
        <v>50</v>
      </c>
      <c r="G42" s="21">
        <v>15</v>
      </c>
      <c r="H42" s="22">
        <f>G42*C42</f>
        <v>15</v>
      </c>
      <c r="I42" s="44" t="s">
        <v>83</v>
      </c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</row>
    <row r="43" spans="1:30" ht="17.25" customHeight="1">
      <c r="A43" s="110" t="s">
        <v>73</v>
      </c>
      <c r="B43" s="111"/>
      <c r="C43" s="17"/>
      <c r="D43" s="17"/>
      <c r="E43" s="15"/>
      <c r="F43" s="15"/>
      <c r="G43" s="17"/>
      <c r="H43" s="15"/>
      <c r="I43" s="18"/>
      <c r="J43" s="74"/>
      <c r="K43" s="74"/>
      <c r="L43" s="74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</row>
    <row r="44" spans="1:30" ht="41.25" customHeight="1">
      <c r="A44" s="30">
        <v>1</v>
      </c>
      <c r="B44" s="20" t="s">
        <v>71</v>
      </c>
      <c r="C44" s="24">
        <v>7</v>
      </c>
      <c r="D44" s="21" t="s">
        <v>9</v>
      </c>
      <c r="E44" s="21">
        <v>10</v>
      </c>
      <c r="F44" s="22">
        <f>E44*C44</f>
        <v>70</v>
      </c>
      <c r="G44" s="21">
        <v>25</v>
      </c>
      <c r="H44" s="22">
        <f>G44*C44</f>
        <v>175</v>
      </c>
      <c r="I44" s="44" t="s">
        <v>69</v>
      </c>
      <c r="J44" s="74"/>
      <c r="K44" s="74"/>
      <c r="L44" s="74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</row>
    <row r="45" spans="1:30" s="9" customFormat="1" ht="30.75" customHeight="1">
      <c r="A45" s="30">
        <v>2</v>
      </c>
      <c r="B45" s="20" t="s">
        <v>8</v>
      </c>
      <c r="C45" s="24">
        <v>7</v>
      </c>
      <c r="D45" s="21" t="s">
        <v>30</v>
      </c>
      <c r="E45" s="21">
        <v>9</v>
      </c>
      <c r="F45" s="22">
        <f>E45*C45</f>
        <v>63</v>
      </c>
      <c r="G45" s="21">
        <v>12</v>
      </c>
      <c r="H45" s="22">
        <f>G45*C45</f>
        <v>84</v>
      </c>
      <c r="I45" s="44" t="s">
        <v>47</v>
      </c>
      <c r="J45" s="73"/>
      <c r="K45" s="73"/>
      <c r="L45" s="73"/>
      <c r="M45" s="73"/>
      <c r="N45" s="73"/>
      <c r="O45" s="73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</row>
    <row r="46" spans="1:30" s="13" customFormat="1" ht="23.25" customHeight="1">
      <c r="A46" s="46">
        <v>3</v>
      </c>
      <c r="B46" s="20" t="s">
        <v>100</v>
      </c>
      <c r="C46" s="46">
        <v>7</v>
      </c>
      <c r="D46" s="21" t="s">
        <v>9</v>
      </c>
      <c r="E46" s="21">
        <v>25</v>
      </c>
      <c r="F46" s="22">
        <f>E46*C46</f>
        <v>175</v>
      </c>
      <c r="G46" s="21">
        <v>20</v>
      </c>
      <c r="H46" s="22">
        <f>G46*C46</f>
        <v>140</v>
      </c>
      <c r="I46" s="44" t="s">
        <v>101</v>
      </c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</row>
    <row r="47" spans="1:15" s="8" customFormat="1" ht="41.25" customHeight="1">
      <c r="A47" s="19">
        <v>4</v>
      </c>
      <c r="B47" s="20" t="s">
        <v>107</v>
      </c>
      <c r="C47" s="21">
        <f>1.4*2.8*3.5</f>
        <v>13.719999999999999</v>
      </c>
      <c r="D47" s="21" t="s">
        <v>9</v>
      </c>
      <c r="E47" s="21">
        <v>75</v>
      </c>
      <c r="F47" s="22">
        <f>E47*C47</f>
        <v>1029</v>
      </c>
      <c r="G47" s="21">
        <v>90</v>
      </c>
      <c r="H47" s="22">
        <f>G47*C47</f>
        <v>1234.8</v>
      </c>
      <c r="I47" s="82" t="s">
        <v>92</v>
      </c>
      <c r="K47" s="80"/>
      <c r="L47" s="80"/>
      <c r="M47" s="80"/>
      <c r="N47" s="80"/>
      <c r="O47" s="80"/>
    </row>
    <row r="48" spans="1:17" ht="18" customHeight="1">
      <c r="A48" s="57" t="s">
        <v>74</v>
      </c>
      <c r="B48" s="58" t="s">
        <v>46</v>
      </c>
      <c r="C48" s="59"/>
      <c r="D48" s="59"/>
      <c r="E48" s="59"/>
      <c r="F48" s="60"/>
      <c r="G48" s="60"/>
      <c r="H48" s="60"/>
      <c r="I48" s="61"/>
      <c r="J48" s="73"/>
      <c r="K48" s="73"/>
      <c r="L48" s="73"/>
      <c r="M48" s="73"/>
      <c r="N48" s="73"/>
      <c r="O48" s="73"/>
      <c r="P48" s="50"/>
      <c r="Q48" s="50"/>
    </row>
    <row r="49" spans="1:30" s="68" customFormat="1" ht="73.5" customHeight="1">
      <c r="A49" s="69">
        <v>1</v>
      </c>
      <c r="B49" s="78" t="s">
        <v>104</v>
      </c>
      <c r="C49" s="27">
        <v>88</v>
      </c>
      <c r="D49" s="46" t="s">
        <v>9</v>
      </c>
      <c r="E49" s="27">
        <v>45</v>
      </c>
      <c r="F49" s="21">
        <f>C49*E49</f>
        <v>3960</v>
      </c>
      <c r="G49" s="27">
        <v>30</v>
      </c>
      <c r="H49" s="21">
        <f>C49*G49</f>
        <v>2640</v>
      </c>
      <c r="I49" s="25" t="s">
        <v>103</v>
      </c>
      <c r="J49" s="119"/>
      <c r="K49" s="120"/>
      <c r="L49" s="120"/>
      <c r="M49" s="120"/>
      <c r="N49" s="120"/>
      <c r="O49" s="120"/>
      <c r="P49" s="120"/>
      <c r="Q49" s="120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</row>
    <row r="50" spans="1:256" s="77" customFormat="1" ht="27.75" customHeight="1">
      <c r="A50" s="27">
        <v>2</v>
      </c>
      <c r="B50" s="84" t="s">
        <v>81</v>
      </c>
      <c r="C50" s="27">
        <v>1</v>
      </c>
      <c r="D50" s="85" t="s">
        <v>80</v>
      </c>
      <c r="E50" s="27">
        <v>270</v>
      </c>
      <c r="F50" s="21">
        <f>C50*E50</f>
        <v>270</v>
      </c>
      <c r="G50" s="27">
        <v>360</v>
      </c>
      <c r="H50" s="21">
        <f>C50*G50</f>
        <v>360</v>
      </c>
      <c r="I50" s="84" t="s">
        <v>82</v>
      </c>
      <c r="J50" s="119"/>
      <c r="K50" s="120"/>
      <c r="L50" s="120"/>
      <c r="M50" s="120"/>
      <c r="N50" s="120"/>
      <c r="O50" s="120"/>
      <c r="P50" s="120"/>
      <c r="Q50" s="120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  <c r="DH50" s="10"/>
      <c r="DI50" s="10"/>
      <c r="DJ50" s="10"/>
      <c r="DK50" s="10"/>
      <c r="DL50" s="10"/>
      <c r="DM50" s="10"/>
      <c r="DN50" s="10"/>
      <c r="DO50" s="10"/>
      <c r="DP50" s="10"/>
      <c r="DQ50" s="10"/>
      <c r="DR50" s="10"/>
      <c r="DS50" s="10"/>
      <c r="DT50" s="10"/>
      <c r="DU50" s="10"/>
      <c r="DV50" s="10"/>
      <c r="DW50" s="10"/>
      <c r="DX50" s="10"/>
      <c r="DY50" s="10"/>
      <c r="DZ50" s="10"/>
      <c r="EA50" s="10"/>
      <c r="EB50" s="10"/>
      <c r="EC50" s="10"/>
      <c r="ED50" s="10"/>
      <c r="EE50" s="10"/>
      <c r="EF50" s="10"/>
      <c r="EG50" s="10"/>
      <c r="EH50" s="10"/>
      <c r="EI50" s="10"/>
      <c r="EJ50" s="10"/>
      <c r="EK50" s="10"/>
      <c r="EL50" s="10"/>
      <c r="EM50" s="10"/>
      <c r="EN50" s="10"/>
      <c r="EO50" s="10"/>
      <c r="EP50" s="10"/>
      <c r="EQ50" s="10"/>
      <c r="ER50" s="10"/>
      <c r="ES50" s="10"/>
      <c r="ET50" s="10"/>
      <c r="EU50" s="10"/>
      <c r="EV50" s="10"/>
      <c r="EW50" s="10"/>
      <c r="EX50" s="10"/>
      <c r="EY50" s="10"/>
      <c r="EZ50" s="10"/>
      <c r="FA50" s="10"/>
      <c r="FB50" s="10"/>
      <c r="FC50" s="10"/>
      <c r="FD50" s="10"/>
      <c r="FE50" s="10"/>
      <c r="FF50" s="10"/>
      <c r="FG50" s="10"/>
      <c r="FH50" s="10"/>
      <c r="FI50" s="10"/>
      <c r="FJ50" s="10"/>
      <c r="FK50" s="10"/>
      <c r="FL50" s="10"/>
      <c r="FM50" s="10"/>
      <c r="FN50" s="10"/>
      <c r="FO50" s="10"/>
      <c r="FP50" s="10"/>
      <c r="FQ50" s="10"/>
      <c r="FR50" s="10"/>
      <c r="FS50" s="10"/>
      <c r="FT50" s="10"/>
      <c r="FU50" s="10"/>
      <c r="FV50" s="10"/>
      <c r="FW50" s="10"/>
      <c r="FX50" s="10"/>
      <c r="FY50" s="10"/>
      <c r="FZ50" s="10"/>
      <c r="GA50" s="10"/>
      <c r="GB50" s="10"/>
      <c r="GC50" s="10"/>
      <c r="GD50" s="10"/>
      <c r="GE50" s="10"/>
      <c r="GF50" s="10"/>
      <c r="GG50" s="10"/>
      <c r="GH50" s="10"/>
      <c r="GI50" s="10"/>
      <c r="GJ50" s="10"/>
      <c r="GK50" s="10"/>
      <c r="GL50" s="10"/>
      <c r="GM50" s="10"/>
      <c r="GN50" s="10"/>
      <c r="GO50" s="10"/>
      <c r="GP50" s="10"/>
      <c r="GQ50" s="10"/>
      <c r="GR50" s="10"/>
      <c r="GS50" s="10"/>
      <c r="GT50" s="10"/>
      <c r="GU50" s="10"/>
      <c r="GV50" s="10"/>
      <c r="GW50" s="10"/>
      <c r="GX50" s="10"/>
      <c r="GY50" s="10"/>
      <c r="GZ50" s="10"/>
      <c r="HA50" s="10"/>
      <c r="HB50" s="10"/>
      <c r="HC50" s="10"/>
      <c r="HD50" s="10"/>
      <c r="HE50" s="10"/>
      <c r="HF50" s="10"/>
      <c r="HG50" s="10"/>
      <c r="HH50" s="10"/>
      <c r="HI50" s="10"/>
      <c r="HJ50" s="10"/>
      <c r="HK50" s="10"/>
      <c r="HL50" s="10"/>
      <c r="HM50" s="10"/>
      <c r="HN50" s="10"/>
      <c r="HO50" s="10"/>
      <c r="HP50" s="10"/>
      <c r="HQ50" s="10"/>
      <c r="HR50" s="10"/>
      <c r="HS50" s="10"/>
      <c r="HT50" s="10"/>
      <c r="HU50" s="10"/>
      <c r="HV50" s="10"/>
      <c r="HW50" s="10"/>
      <c r="HX50" s="10"/>
      <c r="HY50" s="10"/>
      <c r="HZ50" s="10"/>
      <c r="IA50" s="10"/>
      <c r="IB50" s="10"/>
      <c r="IC50" s="10"/>
      <c r="ID50" s="10"/>
      <c r="IE50" s="10"/>
      <c r="IF50" s="10"/>
      <c r="IG50" s="10"/>
      <c r="IH50" s="10"/>
      <c r="II50" s="10"/>
      <c r="IJ50" s="10"/>
      <c r="IK50" s="10"/>
      <c r="IL50" s="10"/>
      <c r="IM50" s="10"/>
      <c r="IN50" s="10"/>
      <c r="IO50" s="10"/>
      <c r="IP50" s="10"/>
      <c r="IQ50" s="10"/>
      <c r="IR50" s="10"/>
      <c r="IS50" s="10"/>
      <c r="IT50" s="10"/>
      <c r="IU50" s="10"/>
      <c r="IV50" s="10"/>
    </row>
    <row r="51" spans="1:256" s="77" customFormat="1" ht="24" customHeight="1">
      <c r="A51" s="45" t="s">
        <v>72</v>
      </c>
      <c r="B51" s="56" t="s">
        <v>40</v>
      </c>
      <c r="C51" s="124" t="s">
        <v>39</v>
      </c>
      <c r="D51" s="125"/>
      <c r="E51" s="126"/>
      <c r="F51" s="54">
        <f>SUM(F8:F50)</f>
        <v>16272.65</v>
      </c>
      <c r="G51" s="52" t="s">
        <v>38</v>
      </c>
      <c r="H51" s="54">
        <f>SUM(H8:H50)</f>
        <v>18180.7</v>
      </c>
      <c r="I51" s="53" t="s">
        <v>37</v>
      </c>
      <c r="J51" s="73"/>
      <c r="K51" s="73"/>
      <c r="L51" s="73"/>
      <c r="M51" s="73"/>
      <c r="N51" s="73"/>
      <c r="O51" s="73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55"/>
      <c r="AK51" s="55"/>
      <c r="AL51" s="55"/>
      <c r="AM51" s="55"/>
      <c r="AN51" s="55"/>
      <c r="AO51" s="55"/>
      <c r="AP51" s="55"/>
      <c r="AQ51" s="55"/>
      <c r="AR51" s="55"/>
      <c r="AS51" s="55"/>
      <c r="AT51" s="55"/>
      <c r="AU51" s="55"/>
      <c r="AV51" s="55"/>
      <c r="AW51" s="55"/>
      <c r="AX51" s="55"/>
      <c r="AY51" s="55"/>
      <c r="AZ51" s="55"/>
      <c r="BA51" s="55"/>
      <c r="BB51" s="55"/>
      <c r="BC51" s="55"/>
      <c r="BD51" s="55"/>
      <c r="BE51" s="55"/>
      <c r="BF51" s="55"/>
      <c r="BG51" s="55"/>
      <c r="BH51" s="55"/>
      <c r="BI51" s="55"/>
      <c r="BJ51" s="55"/>
      <c r="BK51" s="55"/>
      <c r="BL51" s="55"/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55"/>
      <c r="BX51" s="55"/>
      <c r="BY51" s="55"/>
      <c r="BZ51" s="55"/>
      <c r="CA51" s="55"/>
      <c r="CB51" s="55"/>
      <c r="CC51" s="55"/>
      <c r="CD51" s="55"/>
      <c r="CE51" s="55"/>
      <c r="CF51" s="55"/>
      <c r="CG51" s="55"/>
      <c r="CH51" s="55"/>
      <c r="CI51" s="55"/>
      <c r="CJ51" s="55"/>
      <c r="CK51" s="55"/>
      <c r="CL51" s="55"/>
      <c r="CM51" s="55"/>
      <c r="CN51" s="55"/>
      <c r="CO51" s="55"/>
      <c r="CP51" s="55"/>
      <c r="CQ51" s="55"/>
      <c r="CR51" s="55"/>
      <c r="CS51" s="55"/>
      <c r="CT51" s="55"/>
      <c r="CU51" s="55"/>
      <c r="CV51" s="55"/>
      <c r="CW51" s="55"/>
      <c r="CX51" s="55"/>
      <c r="CY51" s="55"/>
      <c r="CZ51" s="55"/>
      <c r="DA51" s="55"/>
      <c r="DB51" s="55"/>
      <c r="DC51" s="55"/>
      <c r="DD51" s="55"/>
      <c r="DE51" s="55"/>
      <c r="DF51" s="55"/>
      <c r="DG51" s="55"/>
      <c r="DH51" s="55"/>
      <c r="DI51" s="55"/>
      <c r="DJ51" s="55"/>
      <c r="DK51" s="55"/>
      <c r="DL51" s="55"/>
      <c r="DM51" s="55"/>
      <c r="DN51" s="55"/>
      <c r="DO51" s="55"/>
      <c r="DP51" s="55"/>
      <c r="DQ51" s="55"/>
      <c r="DR51" s="55"/>
      <c r="DS51" s="55"/>
      <c r="DT51" s="55"/>
      <c r="DU51" s="55"/>
      <c r="DV51" s="55"/>
      <c r="DW51" s="55"/>
      <c r="DX51" s="55"/>
      <c r="DY51" s="55"/>
      <c r="DZ51" s="55"/>
      <c r="EA51" s="55"/>
      <c r="EB51" s="55"/>
      <c r="EC51" s="55"/>
      <c r="ED51" s="55"/>
      <c r="EE51" s="55"/>
      <c r="EF51" s="55"/>
      <c r="EG51" s="55"/>
      <c r="EH51" s="55"/>
      <c r="EI51" s="55"/>
      <c r="EJ51" s="55"/>
      <c r="EK51" s="55"/>
      <c r="EL51" s="55"/>
      <c r="EM51" s="55"/>
      <c r="EN51" s="55"/>
      <c r="EO51" s="55"/>
      <c r="EP51" s="55"/>
      <c r="EQ51" s="55"/>
      <c r="ER51" s="55"/>
      <c r="ES51" s="55"/>
      <c r="ET51" s="55"/>
      <c r="EU51" s="55"/>
      <c r="EV51" s="55"/>
      <c r="EW51" s="55"/>
      <c r="EX51" s="55"/>
      <c r="EY51" s="55"/>
      <c r="EZ51" s="55"/>
      <c r="FA51" s="55"/>
      <c r="FB51" s="55"/>
      <c r="FC51" s="55"/>
      <c r="FD51" s="55"/>
      <c r="FE51" s="55"/>
      <c r="FF51" s="55"/>
      <c r="FG51" s="55"/>
      <c r="FH51" s="55"/>
      <c r="FI51" s="55"/>
      <c r="FJ51" s="55"/>
      <c r="FK51" s="55"/>
      <c r="FL51" s="55"/>
      <c r="FM51" s="55"/>
      <c r="FN51" s="55"/>
      <c r="FO51" s="55"/>
      <c r="FP51" s="55"/>
      <c r="FQ51" s="55"/>
      <c r="FR51" s="55"/>
      <c r="FS51" s="55"/>
      <c r="FT51" s="55"/>
      <c r="FU51" s="55"/>
      <c r="FV51" s="55"/>
      <c r="FW51" s="55"/>
      <c r="FX51" s="55"/>
      <c r="FY51" s="55"/>
      <c r="FZ51" s="55"/>
      <c r="GA51" s="55"/>
      <c r="GB51" s="55"/>
      <c r="GC51" s="55"/>
      <c r="GD51" s="55"/>
      <c r="GE51" s="55"/>
      <c r="GF51" s="55"/>
      <c r="GG51" s="55"/>
      <c r="GH51" s="55"/>
      <c r="GI51" s="55"/>
      <c r="GJ51" s="55"/>
      <c r="GK51" s="55"/>
      <c r="GL51" s="55"/>
      <c r="GM51" s="55"/>
      <c r="GN51" s="55"/>
      <c r="GO51" s="55"/>
      <c r="GP51" s="55"/>
      <c r="GQ51" s="55"/>
      <c r="GR51" s="55"/>
      <c r="GS51" s="55"/>
      <c r="GT51" s="55"/>
      <c r="GU51" s="55"/>
      <c r="GV51" s="55"/>
      <c r="GW51" s="55"/>
      <c r="GX51" s="55"/>
      <c r="GY51" s="55"/>
      <c r="GZ51" s="55"/>
      <c r="HA51" s="55"/>
      <c r="HB51" s="55"/>
      <c r="HC51" s="55"/>
      <c r="HD51" s="55"/>
      <c r="HE51" s="55"/>
      <c r="HF51" s="55"/>
      <c r="HG51" s="55"/>
      <c r="HH51" s="55"/>
      <c r="HI51" s="55"/>
      <c r="HJ51" s="55"/>
      <c r="HK51" s="55"/>
      <c r="HL51" s="55"/>
      <c r="HM51" s="55"/>
      <c r="HN51" s="55"/>
      <c r="HO51" s="55"/>
      <c r="HP51" s="55"/>
      <c r="HQ51" s="55"/>
      <c r="HR51" s="55"/>
      <c r="HS51" s="55"/>
      <c r="HT51" s="55"/>
      <c r="HU51" s="55"/>
      <c r="HV51" s="55"/>
      <c r="HW51" s="55"/>
      <c r="HX51" s="55"/>
      <c r="HY51" s="55"/>
      <c r="HZ51" s="55"/>
      <c r="IA51" s="55"/>
      <c r="IB51" s="55"/>
      <c r="IC51" s="55"/>
      <c r="ID51" s="55"/>
      <c r="IE51" s="55"/>
      <c r="IF51" s="55"/>
      <c r="IG51" s="55"/>
      <c r="IH51" s="55"/>
      <c r="II51" s="55"/>
      <c r="IJ51" s="55"/>
      <c r="IK51" s="55"/>
      <c r="IL51" s="55"/>
      <c r="IM51" s="55"/>
      <c r="IN51" s="55"/>
      <c r="IO51" s="55"/>
      <c r="IP51" s="55"/>
      <c r="IQ51" s="55"/>
      <c r="IR51" s="55"/>
      <c r="IS51" s="55"/>
      <c r="IT51" s="55"/>
      <c r="IU51" s="55"/>
      <c r="IV51" s="55"/>
    </row>
    <row r="52" spans="1:30" s="50" customFormat="1" ht="21.75" customHeight="1">
      <c r="A52" s="45" t="s">
        <v>59</v>
      </c>
      <c r="B52" s="47" t="s">
        <v>18</v>
      </c>
      <c r="C52" s="121" t="s">
        <v>19</v>
      </c>
      <c r="D52" s="122"/>
      <c r="E52" s="123"/>
      <c r="F52" s="112">
        <f>(H51+F51)*0.08+423</f>
        <v>3179.268</v>
      </c>
      <c r="G52" s="113"/>
      <c r="H52" s="114"/>
      <c r="I52" s="48" t="s">
        <v>109</v>
      </c>
      <c r="J52" s="127"/>
      <c r="K52" s="128"/>
      <c r="L52" s="128"/>
      <c r="M52" s="73"/>
      <c r="N52" s="73"/>
      <c r="O52" s="73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</row>
    <row r="53" spans="1:256" s="50" customFormat="1" ht="19.5" customHeight="1">
      <c r="A53" s="45" t="s">
        <v>42</v>
      </c>
      <c r="B53" s="47" t="s">
        <v>62</v>
      </c>
      <c r="C53" s="121" t="s">
        <v>84</v>
      </c>
      <c r="D53" s="122"/>
      <c r="E53" s="123"/>
      <c r="F53" s="112">
        <f>(F51+H51)*0.17</f>
        <v>5857.0695000000005</v>
      </c>
      <c r="G53" s="113"/>
      <c r="H53" s="114"/>
      <c r="I53" s="51"/>
      <c r="J53" s="73"/>
      <c r="K53" s="73"/>
      <c r="L53" s="73"/>
      <c r="M53" s="73"/>
      <c r="N53" s="73"/>
      <c r="O53" s="73"/>
      <c r="AE53" s="49"/>
      <c r="AF53" s="49"/>
      <c r="AG53" s="49"/>
      <c r="AH53" s="49"/>
      <c r="AI53" s="49"/>
      <c r="AJ53" s="49"/>
      <c r="AK53" s="49"/>
      <c r="AL53" s="49"/>
      <c r="AM53" s="49"/>
      <c r="AN53" s="49"/>
      <c r="AO53" s="49"/>
      <c r="AP53" s="49"/>
      <c r="AQ53" s="49"/>
      <c r="AR53" s="49"/>
      <c r="AS53" s="49"/>
      <c r="AT53" s="49"/>
      <c r="AU53" s="49"/>
      <c r="AV53" s="49"/>
      <c r="AW53" s="49"/>
      <c r="AX53" s="49"/>
      <c r="AY53" s="49"/>
      <c r="AZ53" s="49"/>
      <c r="BA53" s="49"/>
      <c r="BB53" s="49"/>
      <c r="BC53" s="49"/>
      <c r="BD53" s="49"/>
      <c r="BE53" s="49"/>
      <c r="BF53" s="49"/>
      <c r="BG53" s="49"/>
      <c r="BH53" s="49"/>
      <c r="BI53" s="49"/>
      <c r="BJ53" s="49"/>
      <c r="BK53" s="49"/>
      <c r="BL53" s="49"/>
      <c r="BM53" s="49"/>
      <c r="BN53" s="49"/>
      <c r="BO53" s="49"/>
      <c r="BP53" s="49"/>
      <c r="BQ53" s="49"/>
      <c r="BR53" s="49"/>
      <c r="BS53" s="49"/>
      <c r="BT53" s="49"/>
      <c r="BU53" s="49"/>
      <c r="BV53" s="49"/>
      <c r="BW53" s="49"/>
      <c r="BX53" s="49"/>
      <c r="BY53" s="49"/>
      <c r="BZ53" s="49"/>
      <c r="CA53" s="49"/>
      <c r="CB53" s="49"/>
      <c r="CC53" s="49"/>
      <c r="CD53" s="49"/>
      <c r="CE53" s="49"/>
      <c r="CF53" s="49"/>
      <c r="CG53" s="49"/>
      <c r="CH53" s="49"/>
      <c r="CI53" s="49"/>
      <c r="CJ53" s="49"/>
      <c r="CK53" s="49"/>
      <c r="CL53" s="49"/>
      <c r="CM53" s="49"/>
      <c r="CN53" s="49"/>
      <c r="CO53" s="49"/>
      <c r="CP53" s="49"/>
      <c r="CQ53" s="49"/>
      <c r="CR53" s="49"/>
      <c r="CS53" s="49"/>
      <c r="CT53" s="49"/>
      <c r="CU53" s="49"/>
      <c r="CV53" s="49"/>
      <c r="CW53" s="49"/>
      <c r="CX53" s="49"/>
      <c r="CY53" s="49"/>
      <c r="CZ53" s="49"/>
      <c r="DA53" s="49"/>
      <c r="DB53" s="49"/>
      <c r="DC53" s="49"/>
      <c r="DD53" s="49"/>
      <c r="DE53" s="49"/>
      <c r="DF53" s="49"/>
      <c r="DG53" s="49"/>
      <c r="DH53" s="49"/>
      <c r="DI53" s="49"/>
      <c r="DJ53" s="49"/>
      <c r="DK53" s="49"/>
      <c r="DL53" s="49"/>
      <c r="DM53" s="49"/>
      <c r="DN53" s="49"/>
      <c r="DO53" s="49"/>
      <c r="DP53" s="49"/>
      <c r="DQ53" s="49"/>
      <c r="DR53" s="49"/>
      <c r="DS53" s="49"/>
      <c r="DT53" s="49"/>
      <c r="DU53" s="49"/>
      <c r="DV53" s="49"/>
      <c r="DW53" s="49"/>
      <c r="DX53" s="49"/>
      <c r="DY53" s="49"/>
      <c r="DZ53" s="49"/>
      <c r="EA53" s="49"/>
      <c r="EB53" s="49"/>
      <c r="EC53" s="49"/>
      <c r="ED53" s="49"/>
      <c r="EE53" s="49"/>
      <c r="EF53" s="49"/>
      <c r="EG53" s="49"/>
      <c r="EH53" s="49"/>
      <c r="EI53" s="49"/>
      <c r="EJ53" s="49"/>
      <c r="EK53" s="49"/>
      <c r="EL53" s="49"/>
      <c r="EM53" s="49"/>
      <c r="EN53" s="49"/>
      <c r="EO53" s="49"/>
      <c r="EP53" s="49"/>
      <c r="EQ53" s="49"/>
      <c r="ER53" s="49"/>
      <c r="ES53" s="49"/>
      <c r="ET53" s="49"/>
      <c r="EU53" s="49"/>
      <c r="EV53" s="49"/>
      <c r="EW53" s="49"/>
      <c r="EX53" s="49"/>
      <c r="EY53" s="49"/>
      <c r="EZ53" s="49"/>
      <c r="FA53" s="49"/>
      <c r="FB53" s="49"/>
      <c r="FC53" s="49"/>
      <c r="FD53" s="49"/>
      <c r="FE53" s="49"/>
      <c r="FF53" s="49"/>
      <c r="FG53" s="49"/>
      <c r="FH53" s="49"/>
      <c r="FI53" s="49"/>
      <c r="FJ53" s="49"/>
      <c r="FK53" s="49"/>
      <c r="FL53" s="49"/>
      <c r="FM53" s="49"/>
      <c r="FN53" s="49"/>
      <c r="FO53" s="49"/>
      <c r="FP53" s="49"/>
      <c r="FQ53" s="49"/>
      <c r="FR53" s="49"/>
      <c r="FS53" s="49"/>
      <c r="FT53" s="49"/>
      <c r="FU53" s="49"/>
      <c r="FV53" s="49"/>
      <c r="FW53" s="49"/>
      <c r="FX53" s="49"/>
      <c r="FY53" s="49"/>
      <c r="FZ53" s="49"/>
      <c r="GA53" s="49"/>
      <c r="GB53" s="49"/>
      <c r="GC53" s="49"/>
      <c r="GD53" s="49"/>
      <c r="GE53" s="49"/>
      <c r="GF53" s="49"/>
      <c r="GG53" s="49"/>
      <c r="GH53" s="49"/>
      <c r="GI53" s="49"/>
      <c r="GJ53" s="49"/>
      <c r="GK53" s="49"/>
      <c r="GL53" s="49"/>
      <c r="GM53" s="49"/>
      <c r="GN53" s="49"/>
      <c r="GO53" s="49"/>
      <c r="GP53" s="49"/>
      <c r="GQ53" s="49"/>
      <c r="GR53" s="49"/>
      <c r="GS53" s="49"/>
      <c r="GT53" s="49"/>
      <c r="GU53" s="49"/>
      <c r="GV53" s="49"/>
      <c r="GW53" s="49"/>
      <c r="GX53" s="49"/>
      <c r="GY53" s="49"/>
      <c r="GZ53" s="49"/>
      <c r="HA53" s="49"/>
      <c r="HB53" s="49"/>
      <c r="HC53" s="49"/>
      <c r="HD53" s="49"/>
      <c r="HE53" s="49"/>
      <c r="HF53" s="49"/>
      <c r="HG53" s="49"/>
      <c r="HH53" s="49"/>
      <c r="HI53" s="49"/>
      <c r="HJ53" s="49"/>
      <c r="HK53" s="49"/>
      <c r="HL53" s="49"/>
      <c r="HM53" s="49"/>
      <c r="HN53" s="49"/>
      <c r="HO53" s="49"/>
      <c r="HP53" s="49"/>
      <c r="HQ53" s="49"/>
      <c r="HR53" s="49"/>
      <c r="HS53" s="49"/>
      <c r="HT53" s="49"/>
      <c r="HU53" s="49"/>
      <c r="HV53" s="49"/>
      <c r="HW53" s="49"/>
      <c r="HX53" s="49"/>
      <c r="HY53" s="49"/>
      <c r="HZ53" s="49"/>
      <c r="IA53" s="49"/>
      <c r="IB53" s="49"/>
      <c r="IC53" s="49"/>
      <c r="ID53" s="49"/>
      <c r="IE53" s="49"/>
      <c r="IF53" s="49"/>
      <c r="IG53" s="49"/>
      <c r="IH53" s="49"/>
      <c r="II53" s="49"/>
      <c r="IJ53" s="49"/>
      <c r="IK53" s="49"/>
      <c r="IL53" s="49"/>
      <c r="IM53" s="49"/>
      <c r="IN53" s="49"/>
      <c r="IO53" s="49"/>
      <c r="IP53" s="49"/>
      <c r="IQ53" s="49"/>
      <c r="IR53" s="49"/>
      <c r="IS53" s="49"/>
      <c r="IT53" s="49"/>
      <c r="IU53" s="49"/>
      <c r="IV53" s="49"/>
    </row>
    <row r="54" spans="1:30" s="10" customFormat="1" ht="18" customHeight="1">
      <c r="A54" s="31" t="s">
        <v>70</v>
      </c>
      <c r="B54" s="31" t="s">
        <v>63</v>
      </c>
      <c r="C54" s="32"/>
      <c r="D54" s="32"/>
      <c r="E54" s="32"/>
      <c r="F54" s="32"/>
      <c r="G54" s="32"/>
      <c r="H54" s="32"/>
      <c r="I54" s="33"/>
      <c r="J54" s="73"/>
      <c r="K54" s="73"/>
      <c r="L54" s="73"/>
      <c r="M54" s="73"/>
      <c r="N54" s="73"/>
      <c r="O54" s="73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</row>
    <row r="55" spans="1:30" s="10" customFormat="1" ht="26.25" customHeight="1">
      <c r="A55" s="27">
        <v>1</v>
      </c>
      <c r="B55" s="26" t="s">
        <v>16</v>
      </c>
      <c r="C55" s="27">
        <v>1</v>
      </c>
      <c r="D55" s="27" t="s">
        <v>12</v>
      </c>
      <c r="E55" s="27">
        <v>0</v>
      </c>
      <c r="F55" s="21">
        <f>E55*C55</f>
        <v>0</v>
      </c>
      <c r="G55" s="27">
        <v>1000</v>
      </c>
      <c r="H55" s="21">
        <f>G55</f>
        <v>1000</v>
      </c>
      <c r="I55" s="29" t="s">
        <v>78</v>
      </c>
      <c r="J55" s="73"/>
      <c r="K55" s="73"/>
      <c r="L55" s="73"/>
      <c r="M55" s="73"/>
      <c r="N55" s="73"/>
      <c r="O55" s="73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</row>
    <row r="56" spans="1:30" s="10" customFormat="1" ht="24.75" customHeight="1">
      <c r="A56" s="27">
        <v>2</v>
      </c>
      <c r="B56" s="26" t="s">
        <v>17</v>
      </c>
      <c r="C56" s="27">
        <v>1</v>
      </c>
      <c r="D56" s="27" t="s">
        <v>12</v>
      </c>
      <c r="E56" s="27">
        <v>0</v>
      </c>
      <c r="F56" s="21">
        <f>E56*C56</f>
        <v>0</v>
      </c>
      <c r="G56" s="27">
        <v>600</v>
      </c>
      <c r="H56" s="21">
        <f>G56</f>
        <v>600</v>
      </c>
      <c r="I56" s="29" t="s">
        <v>31</v>
      </c>
      <c r="J56" s="73"/>
      <c r="K56" s="73"/>
      <c r="L56" s="73"/>
      <c r="M56" s="73"/>
      <c r="N56" s="73"/>
      <c r="O56" s="73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</row>
    <row r="57" spans="1:30" s="10" customFormat="1" ht="24.75" customHeight="1">
      <c r="A57" s="27">
        <v>3</v>
      </c>
      <c r="B57" s="26" t="s">
        <v>105</v>
      </c>
      <c r="C57" s="27">
        <v>1</v>
      </c>
      <c r="D57" s="27" t="s">
        <v>12</v>
      </c>
      <c r="E57" s="27">
        <v>0</v>
      </c>
      <c r="F57" s="21">
        <f>E57*C57</f>
        <v>0</v>
      </c>
      <c r="G57" s="27">
        <v>350</v>
      </c>
      <c r="H57" s="21">
        <f>G57</f>
        <v>350</v>
      </c>
      <c r="I57" s="29" t="s">
        <v>31</v>
      </c>
      <c r="J57" s="73"/>
      <c r="K57" s="73"/>
      <c r="L57" s="73"/>
      <c r="M57" s="73"/>
      <c r="N57" s="73"/>
      <c r="O57" s="73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</row>
    <row r="58" spans="1:256" ht="21" customHeight="1">
      <c r="A58" s="62" t="s">
        <v>60</v>
      </c>
      <c r="B58" s="63" t="s">
        <v>43</v>
      </c>
      <c r="C58" s="115" t="s">
        <v>20</v>
      </c>
      <c r="D58" s="116"/>
      <c r="E58" s="117"/>
      <c r="F58" s="112">
        <f>F51+H51+F52+F53+H55+H56+H57</f>
        <v>45439.6875</v>
      </c>
      <c r="G58" s="113"/>
      <c r="H58" s="114"/>
      <c r="I58" s="64"/>
      <c r="J58" s="73"/>
      <c r="K58" s="73"/>
      <c r="L58" s="73"/>
      <c r="M58" s="73"/>
      <c r="N58" s="73"/>
      <c r="O58" s="73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  <c r="CY58" s="12"/>
      <c r="CZ58" s="12"/>
      <c r="DA58" s="12"/>
      <c r="DB58" s="12"/>
      <c r="DC58" s="12"/>
      <c r="DD58" s="12"/>
      <c r="DE58" s="12"/>
      <c r="DF58" s="12"/>
      <c r="DG58" s="12"/>
      <c r="DH58" s="12"/>
      <c r="DI58" s="12"/>
      <c r="DJ58" s="12"/>
      <c r="DK58" s="12"/>
      <c r="DL58" s="12"/>
      <c r="DM58" s="12"/>
      <c r="DN58" s="12"/>
      <c r="DO58" s="12"/>
      <c r="DP58" s="12"/>
      <c r="DQ58" s="12"/>
      <c r="DR58" s="12"/>
      <c r="DS58" s="12"/>
      <c r="DT58" s="12"/>
      <c r="DU58" s="12"/>
      <c r="DV58" s="12"/>
      <c r="DW58" s="12"/>
      <c r="DX58" s="12"/>
      <c r="DY58" s="12"/>
      <c r="DZ58" s="12"/>
      <c r="EA58" s="12"/>
      <c r="EB58" s="12"/>
      <c r="EC58" s="12"/>
      <c r="ED58" s="12"/>
      <c r="EE58" s="12"/>
      <c r="EF58" s="12"/>
      <c r="EG58" s="12"/>
      <c r="EH58" s="12"/>
      <c r="EI58" s="12"/>
      <c r="EJ58" s="12"/>
      <c r="EK58" s="12"/>
      <c r="EL58" s="12"/>
      <c r="EM58" s="12"/>
      <c r="EN58" s="12"/>
      <c r="EO58" s="12"/>
      <c r="EP58" s="12"/>
      <c r="EQ58" s="12"/>
      <c r="ER58" s="12"/>
      <c r="ES58" s="12"/>
      <c r="ET58" s="12"/>
      <c r="EU58" s="12"/>
      <c r="EV58" s="12"/>
      <c r="EW58" s="12"/>
      <c r="EX58" s="12"/>
      <c r="EY58" s="12"/>
      <c r="EZ58" s="12"/>
      <c r="FA58" s="12"/>
      <c r="FB58" s="12"/>
      <c r="FC58" s="12"/>
      <c r="FD58" s="12"/>
      <c r="FE58" s="12"/>
      <c r="FF58" s="12"/>
      <c r="FG58" s="12"/>
      <c r="FH58" s="12"/>
      <c r="FI58" s="12"/>
      <c r="FJ58" s="12"/>
      <c r="FK58" s="12"/>
      <c r="FL58" s="12"/>
      <c r="FM58" s="12"/>
      <c r="FN58" s="12"/>
      <c r="FO58" s="12"/>
      <c r="FP58" s="12"/>
      <c r="FQ58" s="12"/>
      <c r="FR58" s="12"/>
      <c r="FS58" s="12"/>
      <c r="FT58" s="12"/>
      <c r="FU58" s="12"/>
      <c r="FV58" s="12"/>
      <c r="FW58" s="12"/>
      <c r="FX58" s="12"/>
      <c r="FY58" s="12"/>
      <c r="FZ58" s="12"/>
      <c r="GA58" s="12"/>
      <c r="GB58" s="12"/>
      <c r="GC58" s="12"/>
      <c r="GD58" s="12"/>
      <c r="GE58" s="12"/>
      <c r="GF58" s="12"/>
      <c r="GG58" s="12"/>
      <c r="GH58" s="12"/>
      <c r="GI58" s="12"/>
      <c r="GJ58" s="12"/>
      <c r="GK58" s="12"/>
      <c r="GL58" s="12"/>
      <c r="GM58" s="12"/>
      <c r="GN58" s="12"/>
      <c r="GO58" s="12"/>
      <c r="GP58" s="12"/>
      <c r="GQ58" s="12"/>
      <c r="GR58" s="12"/>
      <c r="GS58" s="12"/>
      <c r="GT58" s="12"/>
      <c r="GU58" s="12"/>
      <c r="GV58" s="12"/>
      <c r="GW58" s="12"/>
      <c r="GX58" s="12"/>
      <c r="GY58" s="12"/>
      <c r="GZ58" s="12"/>
      <c r="HA58" s="12"/>
      <c r="HB58" s="12"/>
      <c r="HC58" s="12"/>
      <c r="HD58" s="12"/>
      <c r="HE58" s="12"/>
      <c r="HF58" s="12"/>
      <c r="HG58" s="12"/>
      <c r="HH58" s="12"/>
      <c r="HI58" s="12"/>
      <c r="HJ58" s="12"/>
      <c r="HK58" s="12"/>
      <c r="HL58" s="12"/>
      <c r="HM58" s="12"/>
      <c r="HN58" s="12"/>
      <c r="HO58" s="12"/>
      <c r="HP58" s="12"/>
      <c r="HQ58" s="12"/>
      <c r="HR58" s="12"/>
      <c r="HS58" s="12"/>
      <c r="HT58" s="12"/>
      <c r="HU58" s="12"/>
      <c r="HV58" s="12"/>
      <c r="HW58" s="12"/>
      <c r="HX58" s="12"/>
      <c r="HY58" s="12"/>
      <c r="HZ58" s="12"/>
      <c r="IA58" s="12"/>
      <c r="IB58" s="12"/>
      <c r="IC58" s="12"/>
      <c r="ID58" s="12"/>
      <c r="IE58" s="12"/>
      <c r="IF58" s="12"/>
      <c r="IG58" s="12"/>
      <c r="IH58" s="12"/>
      <c r="II58" s="12"/>
      <c r="IJ58" s="12"/>
      <c r="IK58" s="12"/>
      <c r="IL58" s="12"/>
      <c r="IM58" s="12"/>
      <c r="IN58" s="12"/>
      <c r="IO58" s="12"/>
      <c r="IP58" s="12"/>
      <c r="IQ58" s="12"/>
      <c r="IR58" s="12"/>
      <c r="IS58" s="12"/>
      <c r="IT58" s="12"/>
      <c r="IU58" s="12"/>
      <c r="IV58" s="12"/>
    </row>
    <row r="59" spans="1:256" s="11" customFormat="1" ht="18" customHeight="1">
      <c r="A59" s="34" t="s">
        <v>21</v>
      </c>
      <c r="B59" s="35"/>
      <c r="C59" s="34"/>
      <c r="D59" s="34"/>
      <c r="E59" s="36"/>
      <c r="F59" s="36"/>
      <c r="G59" s="37"/>
      <c r="H59" s="36"/>
      <c r="I59" s="35" t="s">
        <v>36</v>
      </c>
      <c r="J59" s="73"/>
      <c r="K59" s="73"/>
      <c r="L59" s="73"/>
      <c r="M59" s="73"/>
      <c r="N59" s="73"/>
      <c r="O59" s="73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/>
      <c r="CY59" s="12"/>
      <c r="CZ59" s="12"/>
      <c r="DA59" s="12"/>
      <c r="DB59" s="12"/>
      <c r="DC59" s="12"/>
      <c r="DD59" s="12"/>
      <c r="DE59" s="12"/>
      <c r="DF59" s="12"/>
      <c r="DG59" s="12"/>
      <c r="DH59" s="12"/>
      <c r="DI59" s="12"/>
      <c r="DJ59" s="12"/>
      <c r="DK59" s="12"/>
      <c r="DL59" s="12"/>
      <c r="DM59" s="12"/>
      <c r="DN59" s="12"/>
      <c r="DO59" s="12"/>
      <c r="DP59" s="12"/>
      <c r="DQ59" s="12"/>
      <c r="DR59" s="12"/>
      <c r="DS59" s="12"/>
      <c r="DT59" s="12"/>
      <c r="DU59" s="12"/>
      <c r="DV59" s="12"/>
      <c r="DW59" s="12"/>
      <c r="DX59" s="12"/>
      <c r="DY59" s="12"/>
      <c r="DZ59" s="12"/>
      <c r="EA59" s="12"/>
      <c r="EB59" s="12"/>
      <c r="EC59" s="12"/>
      <c r="ED59" s="12"/>
      <c r="EE59" s="12"/>
      <c r="EF59" s="12"/>
      <c r="EG59" s="12"/>
      <c r="EH59" s="12"/>
      <c r="EI59" s="12"/>
      <c r="EJ59" s="12"/>
      <c r="EK59" s="12"/>
      <c r="EL59" s="12"/>
      <c r="EM59" s="12"/>
      <c r="EN59" s="12"/>
      <c r="EO59" s="12"/>
      <c r="EP59" s="12"/>
      <c r="EQ59" s="12"/>
      <c r="ER59" s="12"/>
      <c r="ES59" s="12"/>
      <c r="ET59" s="12"/>
      <c r="EU59" s="12"/>
      <c r="EV59" s="12"/>
      <c r="EW59" s="12"/>
      <c r="EX59" s="12"/>
      <c r="EY59" s="12"/>
      <c r="EZ59" s="12"/>
      <c r="FA59" s="12"/>
      <c r="FB59" s="12"/>
      <c r="FC59" s="12"/>
      <c r="FD59" s="12"/>
      <c r="FE59" s="12"/>
      <c r="FF59" s="12"/>
      <c r="FG59" s="12"/>
      <c r="FH59" s="12"/>
      <c r="FI59" s="12"/>
      <c r="FJ59" s="12"/>
      <c r="FK59" s="12"/>
      <c r="FL59" s="12"/>
      <c r="FM59" s="12"/>
      <c r="FN59" s="12"/>
      <c r="FO59" s="12"/>
      <c r="FP59" s="12"/>
      <c r="FQ59" s="12"/>
      <c r="FR59" s="12"/>
      <c r="FS59" s="12"/>
      <c r="FT59" s="12"/>
      <c r="FU59" s="12"/>
      <c r="FV59" s="12"/>
      <c r="FW59" s="12"/>
      <c r="FX59" s="12"/>
      <c r="FY59" s="12"/>
      <c r="FZ59" s="12"/>
      <c r="GA59" s="12"/>
      <c r="GB59" s="12"/>
      <c r="GC59" s="12"/>
      <c r="GD59" s="12"/>
      <c r="GE59" s="12"/>
      <c r="GF59" s="12"/>
      <c r="GG59" s="12"/>
      <c r="GH59" s="12"/>
      <c r="GI59" s="12"/>
      <c r="GJ59" s="12"/>
      <c r="GK59" s="12"/>
      <c r="GL59" s="12"/>
      <c r="GM59" s="12"/>
      <c r="GN59" s="12"/>
      <c r="GO59" s="12"/>
      <c r="GP59" s="12"/>
      <c r="GQ59" s="12"/>
      <c r="GR59" s="12"/>
      <c r="GS59" s="12"/>
      <c r="GT59" s="12"/>
      <c r="GU59" s="12"/>
      <c r="GV59" s="12"/>
      <c r="GW59" s="12"/>
      <c r="GX59" s="12"/>
      <c r="GY59" s="12"/>
      <c r="GZ59" s="12"/>
      <c r="HA59" s="12"/>
      <c r="HB59" s="12"/>
      <c r="HC59" s="12"/>
      <c r="HD59" s="12"/>
      <c r="HE59" s="12"/>
      <c r="HF59" s="12"/>
      <c r="HG59" s="12"/>
      <c r="HH59" s="12"/>
      <c r="HI59" s="12"/>
      <c r="HJ59" s="12"/>
      <c r="HK59" s="12"/>
      <c r="HL59" s="12"/>
      <c r="HM59" s="12"/>
      <c r="HN59" s="12"/>
      <c r="HO59" s="12"/>
      <c r="HP59" s="12"/>
      <c r="HQ59" s="12"/>
      <c r="HR59" s="12"/>
      <c r="HS59" s="12"/>
      <c r="HT59" s="12"/>
      <c r="HU59" s="12"/>
      <c r="HV59" s="12"/>
      <c r="HW59" s="12"/>
      <c r="HX59" s="12"/>
      <c r="HY59" s="12"/>
      <c r="HZ59" s="12"/>
      <c r="IA59" s="12"/>
      <c r="IB59" s="12"/>
      <c r="IC59" s="12"/>
      <c r="ID59" s="12"/>
      <c r="IE59" s="12"/>
      <c r="IF59" s="12"/>
      <c r="IG59" s="12"/>
      <c r="IH59" s="12"/>
      <c r="II59" s="12"/>
      <c r="IJ59" s="12"/>
      <c r="IK59" s="12"/>
      <c r="IL59" s="12"/>
      <c r="IM59" s="12"/>
      <c r="IN59" s="12"/>
      <c r="IO59" s="12"/>
      <c r="IP59" s="12"/>
      <c r="IQ59" s="12"/>
      <c r="IR59" s="12"/>
      <c r="IS59" s="12"/>
      <c r="IT59" s="12"/>
      <c r="IU59" s="12"/>
      <c r="IV59" s="12"/>
    </row>
    <row r="60" spans="1:256" s="12" customFormat="1" ht="18" customHeight="1">
      <c r="A60" s="38" t="s">
        <v>22</v>
      </c>
      <c r="B60" s="118" t="s">
        <v>23</v>
      </c>
      <c r="C60" s="118"/>
      <c r="D60" s="118"/>
      <c r="E60" s="118"/>
      <c r="F60" s="118"/>
      <c r="G60" s="118"/>
      <c r="H60" s="118"/>
      <c r="I60" s="118"/>
      <c r="J60" s="73"/>
      <c r="K60" s="73"/>
      <c r="L60" s="73"/>
      <c r="M60" s="73"/>
      <c r="N60" s="73"/>
      <c r="O60" s="73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5"/>
      <c r="FF60" s="5"/>
      <c r="FG60" s="5"/>
      <c r="FH60" s="5"/>
      <c r="FI60" s="5"/>
      <c r="FJ60" s="5"/>
      <c r="FK60" s="5"/>
      <c r="FL60" s="5"/>
      <c r="FM60" s="5"/>
      <c r="FN60" s="5"/>
      <c r="FO60" s="5"/>
      <c r="FP60" s="5"/>
      <c r="FQ60" s="5"/>
      <c r="FR60" s="5"/>
      <c r="FS60" s="5"/>
      <c r="FT60" s="5"/>
      <c r="FU60" s="5"/>
      <c r="FV60" s="5"/>
      <c r="FW60" s="5"/>
      <c r="FX60" s="5"/>
      <c r="FY60" s="5"/>
      <c r="FZ60" s="5"/>
      <c r="GA60" s="5"/>
      <c r="GB60" s="5"/>
      <c r="GC60" s="5"/>
      <c r="GD60" s="5"/>
      <c r="GE60" s="5"/>
      <c r="GF60" s="5"/>
      <c r="GG60" s="5"/>
      <c r="GH60" s="5"/>
      <c r="GI60" s="5"/>
      <c r="GJ60" s="5"/>
      <c r="GK60" s="5"/>
      <c r="GL60" s="5"/>
      <c r="GM60" s="5"/>
      <c r="GN60" s="5"/>
      <c r="GO60" s="5"/>
      <c r="GP60" s="5"/>
      <c r="GQ60" s="5"/>
      <c r="GR60" s="5"/>
      <c r="GS60" s="5"/>
      <c r="GT60" s="5"/>
      <c r="GU60" s="5"/>
      <c r="GV60" s="5"/>
      <c r="GW60" s="5"/>
      <c r="GX60" s="5"/>
      <c r="GY60" s="5"/>
      <c r="GZ60" s="5"/>
      <c r="HA60" s="5"/>
      <c r="HB60" s="5"/>
      <c r="HC60" s="5"/>
      <c r="HD60" s="5"/>
      <c r="HE60" s="5"/>
      <c r="HF60" s="5"/>
      <c r="HG60" s="5"/>
      <c r="HH60" s="5"/>
      <c r="HI60" s="5"/>
      <c r="HJ60" s="5"/>
      <c r="HK60" s="5"/>
      <c r="HL60" s="5"/>
      <c r="HM60" s="5"/>
      <c r="HN60" s="5"/>
      <c r="HO60" s="5"/>
      <c r="HP60" s="5"/>
      <c r="HQ60" s="5"/>
      <c r="HR60" s="5"/>
      <c r="HS60" s="5"/>
      <c r="HT60" s="5"/>
      <c r="HU60" s="5"/>
      <c r="HV60" s="5"/>
      <c r="HW60" s="5"/>
      <c r="HX60" s="5"/>
      <c r="HY60" s="5"/>
      <c r="HZ60" s="5"/>
      <c r="IA60" s="5"/>
      <c r="IB60" s="5"/>
      <c r="IC60" s="5"/>
      <c r="ID60" s="5"/>
      <c r="IE60" s="5"/>
      <c r="IF60" s="5"/>
      <c r="IG60" s="5"/>
      <c r="IH60" s="5"/>
      <c r="II60" s="5"/>
      <c r="IJ60" s="5"/>
      <c r="IK60" s="5"/>
      <c r="IL60" s="5"/>
      <c r="IM60" s="5"/>
      <c r="IN60" s="5"/>
      <c r="IO60" s="5"/>
      <c r="IP60" s="5"/>
      <c r="IQ60" s="5"/>
      <c r="IR60" s="5"/>
      <c r="IS60" s="5"/>
      <c r="IT60" s="5"/>
      <c r="IU60" s="5"/>
      <c r="IV60" s="5"/>
    </row>
    <row r="61" spans="1:256" s="12" customFormat="1" ht="18" customHeight="1">
      <c r="A61" s="38" t="s">
        <v>22</v>
      </c>
      <c r="B61" s="92" t="s">
        <v>24</v>
      </c>
      <c r="C61" s="92"/>
      <c r="D61" s="92"/>
      <c r="E61" s="92"/>
      <c r="F61" s="92"/>
      <c r="G61" s="92"/>
      <c r="H61" s="92"/>
      <c r="I61" s="92"/>
      <c r="J61" s="2"/>
      <c r="K61" s="2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5"/>
      <c r="FF61" s="5"/>
      <c r="FG61" s="5"/>
      <c r="FH61" s="5"/>
      <c r="FI61" s="5"/>
      <c r="FJ61" s="5"/>
      <c r="FK61" s="5"/>
      <c r="FL61" s="5"/>
      <c r="FM61" s="5"/>
      <c r="FN61" s="5"/>
      <c r="FO61" s="5"/>
      <c r="FP61" s="5"/>
      <c r="FQ61" s="5"/>
      <c r="FR61" s="5"/>
      <c r="FS61" s="5"/>
      <c r="FT61" s="5"/>
      <c r="FU61" s="5"/>
      <c r="FV61" s="5"/>
      <c r="FW61" s="5"/>
      <c r="FX61" s="5"/>
      <c r="FY61" s="5"/>
      <c r="FZ61" s="5"/>
      <c r="GA61" s="5"/>
      <c r="GB61" s="5"/>
      <c r="GC61" s="5"/>
      <c r="GD61" s="5"/>
      <c r="GE61" s="5"/>
      <c r="GF61" s="5"/>
      <c r="GG61" s="5"/>
      <c r="GH61" s="5"/>
      <c r="GI61" s="5"/>
      <c r="GJ61" s="5"/>
      <c r="GK61" s="5"/>
      <c r="GL61" s="5"/>
      <c r="GM61" s="5"/>
      <c r="GN61" s="5"/>
      <c r="GO61" s="5"/>
      <c r="GP61" s="5"/>
      <c r="GQ61" s="5"/>
      <c r="GR61" s="5"/>
      <c r="GS61" s="5"/>
      <c r="GT61" s="5"/>
      <c r="GU61" s="5"/>
      <c r="GV61" s="5"/>
      <c r="GW61" s="5"/>
      <c r="GX61" s="5"/>
      <c r="GY61" s="5"/>
      <c r="GZ61" s="5"/>
      <c r="HA61" s="5"/>
      <c r="HB61" s="5"/>
      <c r="HC61" s="5"/>
      <c r="HD61" s="5"/>
      <c r="HE61" s="5"/>
      <c r="HF61" s="5"/>
      <c r="HG61" s="5"/>
      <c r="HH61" s="5"/>
      <c r="HI61" s="5"/>
      <c r="HJ61" s="5"/>
      <c r="HK61" s="5"/>
      <c r="HL61" s="5"/>
      <c r="HM61" s="5"/>
      <c r="HN61" s="5"/>
      <c r="HO61" s="5"/>
      <c r="HP61" s="5"/>
      <c r="HQ61" s="5"/>
      <c r="HR61" s="5"/>
      <c r="HS61" s="5"/>
      <c r="HT61" s="5"/>
      <c r="HU61" s="5"/>
      <c r="HV61" s="5"/>
      <c r="HW61" s="5"/>
      <c r="HX61" s="5"/>
      <c r="HY61" s="5"/>
      <c r="HZ61" s="5"/>
      <c r="IA61" s="5"/>
      <c r="IB61" s="5"/>
      <c r="IC61" s="5"/>
      <c r="ID61" s="5"/>
      <c r="IE61" s="5"/>
      <c r="IF61" s="5"/>
      <c r="IG61" s="5"/>
      <c r="IH61" s="5"/>
      <c r="II61" s="5"/>
      <c r="IJ61" s="5"/>
      <c r="IK61" s="5"/>
      <c r="IL61" s="5"/>
      <c r="IM61" s="5"/>
      <c r="IN61" s="5"/>
      <c r="IO61" s="5"/>
      <c r="IP61" s="5"/>
      <c r="IQ61" s="5"/>
      <c r="IR61" s="5"/>
      <c r="IS61" s="5"/>
      <c r="IT61" s="5"/>
      <c r="IU61" s="5"/>
      <c r="IV61" s="5"/>
    </row>
    <row r="62" spans="1:256" s="12" customFormat="1" ht="18" customHeight="1">
      <c r="A62" s="38" t="s">
        <v>22</v>
      </c>
      <c r="B62" s="92" t="s">
        <v>32</v>
      </c>
      <c r="C62" s="92"/>
      <c r="D62" s="92"/>
      <c r="E62" s="92"/>
      <c r="F62" s="92"/>
      <c r="G62" s="92"/>
      <c r="H62" s="92"/>
      <c r="I62" s="92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  <c r="GK62" s="5"/>
      <c r="GL62" s="5"/>
      <c r="GM62" s="5"/>
      <c r="GN62" s="5"/>
      <c r="GO62" s="5"/>
      <c r="GP62" s="5"/>
      <c r="GQ62" s="5"/>
      <c r="GR62" s="5"/>
      <c r="GS62" s="5"/>
      <c r="GT62" s="5"/>
      <c r="GU62" s="5"/>
      <c r="GV62" s="5"/>
      <c r="GW62" s="5"/>
      <c r="GX62" s="5"/>
      <c r="GY62" s="5"/>
      <c r="GZ62" s="5"/>
      <c r="HA62" s="5"/>
      <c r="HB62" s="5"/>
      <c r="HC62" s="5"/>
      <c r="HD62" s="5"/>
      <c r="HE62" s="5"/>
      <c r="HF62" s="5"/>
      <c r="HG62" s="5"/>
      <c r="HH62" s="5"/>
      <c r="HI62" s="5"/>
      <c r="HJ62" s="5"/>
      <c r="HK62" s="5"/>
      <c r="HL62" s="5"/>
      <c r="HM62" s="5"/>
      <c r="HN62" s="5"/>
      <c r="HO62" s="5"/>
      <c r="HP62" s="5"/>
      <c r="HQ62" s="5"/>
      <c r="HR62" s="5"/>
      <c r="HS62" s="5"/>
      <c r="HT62" s="5"/>
      <c r="HU62" s="5"/>
      <c r="HV62" s="5"/>
      <c r="HW62" s="5"/>
      <c r="HX62" s="5"/>
      <c r="HY62" s="5"/>
      <c r="HZ62" s="5"/>
      <c r="IA62" s="5"/>
      <c r="IB62" s="5"/>
      <c r="IC62" s="5"/>
      <c r="ID62" s="5"/>
      <c r="IE62" s="5"/>
      <c r="IF62" s="5"/>
      <c r="IG62" s="5"/>
      <c r="IH62" s="5"/>
      <c r="II62" s="5"/>
      <c r="IJ62" s="5"/>
      <c r="IK62" s="5"/>
      <c r="IL62" s="5"/>
      <c r="IM62" s="5"/>
      <c r="IN62" s="5"/>
      <c r="IO62" s="5"/>
      <c r="IP62" s="5"/>
      <c r="IQ62" s="5"/>
      <c r="IR62" s="5"/>
      <c r="IS62" s="5"/>
      <c r="IT62" s="5"/>
      <c r="IU62" s="5"/>
      <c r="IV62" s="5"/>
    </row>
    <row r="63" spans="1:256" s="12" customFormat="1" ht="18" customHeight="1">
      <c r="A63" s="38" t="s">
        <v>22</v>
      </c>
      <c r="B63" s="92" t="s">
        <v>25</v>
      </c>
      <c r="C63" s="92"/>
      <c r="D63" s="92"/>
      <c r="E63" s="92"/>
      <c r="F63" s="92"/>
      <c r="G63" s="92"/>
      <c r="H63" s="92"/>
      <c r="I63" s="92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5"/>
      <c r="FF63" s="5"/>
      <c r="FG63" s="5"/>
      <c r="FH63" s="5"/>
      <c r="FI63" s="5"/>
      <c r="FJ63" s="5"/>
      <c r="FK63" s="5"/>
      <c r="FL63" s="5"/>
      <c r="FM63" s="5"/>
      <c r="FN63" s="5"/>
      <c r="FO63" s="5"/>
      <c r="FP63" s="5"/>
      <c r="FQ63" s="5"/>
      <c r="FR63" s="5"/>
      <c r="FS63" s="5"/>
      <c r="FT63" s="5"/>
      <c r="FU63" s="5"/>
      <c r="FV63" s="5"/>
      <c r="FW63" s="5"/>
      <c r="FX63" s="5"/>
      <c r="FY63" s="5"/>
      <c r="FZ63" s="5"/>
      <c r="GA63" s="5"/>
      <c r="GB63" s="5"/>
      <c r="GC63" s="5"/>
      <c r="GD63" s="5"/>
      <c r="GE63" s="5"/>
      <c r="GF63" s="5"/>
      <c r="GG63" s="5"/>
      <c r="GH63" s="5"/>
      <c r="GI63" s="5"/>
      <c r="GJ63" s="5"/>
      <c r="GK63" s="5"/>
      <c r="GL63" s="5"/>
      <c r="GM63" s="5"/>
      <c r="GN63" s="5"/>
      <c r="GO63" s="5"/>
      <c r="GP63" s="5"/>
      <c r="GQ63" s="5"/>
      <c r="GR63" s="5"/>
      <c r="GS63" s="5"/>
      <c r="GT63" s="5"/>
      <c r="GU63" s="5"/>
      <c r="GV63" s="5"/>
      <c r="GW63" s="5"/>
      <c r="GX63" s="5"/>
      <c r="GY63" s="5"/>
      <c r="GZ63" s="5"/>
      <c r="HA63" s="5"/>
      <c r="HB63" s="5"/>
      <c r="HC63" s="5"/>
      <c r="HD63" s="5"/>
      <c r="HE63" s="5"/>
      <c r="HF63" s="5"/>
      <c r="HG63" s="5"/>
      <c r="HH63" s="5"/>
      <c r="HI63" s="5"/>
      <c r="HJ63" s="5"/>
      <c r="HK63" s="5"/>
      <c r="HL63" s="5"/>
      <c r="HM63" s="5"/>
      <c r="HN63" s="5"/>
      <c r="HO63" s="5"/>
      <c r="HP63" s="5"/>
      <c r="HQ63" s="5"/>
      <c r="HR63" s="5"/>
      <c r="HS63" s="5"/>
      <c r="HT63" s="5"/>
      <c r="HU63" s="5"/>
      <c r="HV63" s="5"/>
      <c r="HW63" s="5"/>
      <c r="HX63" s="5"/>
      <c r="HY63" s="5"/>
      <c r="HZ63" s="5"/>
      <c r="IA63" s="5"/>
      <c r="IB63" s="5"/>
      <c r="IC63" s="5"/>
      <c r="ID63" s="5"/>
      <c r="IE63" s="5"/>
      <c r="IF63" s="5"/>
      <c r="IG63" s="5"/>
      <c r="IH63" s="5"/>
      <c r="II63" s="5"/>
      <c r="IJ63" s="5"/>
      <c r="IK63" s="5"/>
      <c r="IL63" s="5"/>
      <c r="IM63" s="5"/>
      <c r="IN63" s="5"/>
      <c r="IO63" s="5"/>
      <c r="IP63" s="5"/>
      <c r="IQ63" s="5"/>
      <c r="IR63" s="5"/>
      <c r="IS63" s="5"/>
      <c r="IT63" s="5"/>
      <c r="IU63" s="5"/>
      <c r="IV63" s="5"/>
    </row>
    <row r="64" spans="1:9" ht="14.25">
      <c r="A64" s="39" t="s">
        <v>22</v>
      </c>
      <c r="B64" s="94" t="s">
        <v>41</v>
      </c>
      <c r="C64" s="94"/>
      <c r="D64" s="94"/>
      <c r="E64" s="94"/>
      <c r="F64" s="94"/>
      <c r="G64" s="94"/>
      <c r="H64" s="94"/>
      <c r="I64" s="94"/>
    </row>
    <row r="65" spans="1:9" ht="16.5" customHeight="1">
      <c r="A65" s="39" t="s">
        <v>22</v>
      </c>
      <c r="B65" s="94" t="s">
        <v>28</v>
      </c>
      <c r="C65" s="94"/>
      <c r="D65" s="94"/>
      <c r="E65" s="94"/>
      <c r="F65" s="94"/>
      <c r="G65" s="94"/>
      <c r="H65" s="94"/>
      <c r="I65" s="94"/>
    </row>
    <row r="66" spans="1:9" ht="18.75" customHeight="1">
      <c r="A66" s="39" t="s">
        <v>22</v>
      </c>
      <c r="B66" s="94" t="s">
        <v>33</v>
      </c>
      <c r="C66" s="94"/>
      <c r="D66" s="94"/>
      <c r="E66" s="94"/>
      <c r="F66" s="94"/>
      <c r="G66" s="94"/>
      <c r="H66" s="94"/>
      <c r="I66" s="94"/>
    </row>
    <row r="67" spans="1:9" ht="14.25">
      <c r="A67" s="39" t="s">
        <v>22</v>
      </c>
      <c r="B67" s="94" t="s">
        <v>34</v>
      </c>
      <c r="C67" s="94"/>
      <c r="D67" s="94"/>
      <c r="E67" s="94"/>
      <c r="F67" s="94"/>
      <c r="G67" s="94"/>
      <c r="H67" s="94"/>
      <c r="I67" s="94"/>
    </row>
    <row r="68" spans="1:9" ht="14.25">
      <c r="A68" s="39" t="s">
        <v>22</v>
      </c>
      <c r="B68" s="94" t="s">
        <v>58</v>
      </c>
      <c r="C68" s="94"/>
      <c r="D68" s="94"/>
      <c r="E68" s="94"/>
      <c r="F68" s="94"/>
      <c r="G68" s="94"/>
      <c r="H68" s="94"/>
      <c r="I68" s="94"/>
    </row>
    <row r="69" spans="1:9" ht="14.25">
      <c r="A69" s="39" t="s">
        <v>22</v>
      </c>
      <c r="B69" s="94" t="s">
        <v>50</v>
      </c>
      <c r="C69" s="94"/>
      <c r="D69" s="94"/>
      <c r="E69" s="94"/>
      <c r="F69" s="94"/>
      <c r="G69" s="94"/>
      <c r="H69" s="94"/>
      <c r="I69" s="94"/>
    </row>
    <row r="70" spans="1:9" ht="18.75" customHeight="1">
      <c r="A70" s="41"/>
      <c r="B70" s="93" t="s">
        <v>26</v>
      </c>
      <c r="C70" s="93"/>
      <c r="D70" s="41"/>
      <c r="E70" s="42"/>
      <c r="F70" s="42"/>
      <c r="G70" s="43"/>
      <c r="H70" s="42"/>
      <c r="I70" s="40" t="s">
        <v>27</v>
      </c>
    </row>
    <row r="71" spans="1:9" ht="18.75" customHeight="1">
      <c r="A71" s="41"/>
      <c r="B71" s="40"/>
      <c r="C71" s="41"/>
      <c r="D71" s="41"/>
      <c r="E71" s="42"/>
      <c r="F71" s="42"/>
      <c r="G71" s="43"/>
      <c r="H71" s="42"/>
      <c r="I71" s="40"/>
    </row>
    <row r="72" spans="2:9" ht="18.75" customHeight="1">
      <c r="B72" s="91" t="s">
        <v>52</v>
      </c>
      <c r="C72" s="91"/>
      <c r="D72" s="91"/>
      <c r="I72" s="2" t="s">
        <v>53</v>
      </c>
    </row>
  </sheetData>
  <mergeCells count="38">
    <mergeCell ref="J49:Q50"/>
    <mergeCell ref="A33:B33"/>
    <mergeCell ref="B69:I69"/>
    <mergeCell ref="F53:H53"/>
    <mergeCell ref="C53:E53"/>
    <mergeCell ref="C52:E52"/>
    <mergeCell ref="A43:B43"/>
    <mergeCell ref="C51:E51"/>
    <mergeCell ref="J52:L52"/>
    <mergeCell ref="A38:B38"/>
    <mergeCell ref="G5:H5"/>
    <mergeCell ref="B68:I68"/>
    <mergeCell ref="A7:B7"/>
    <mergeCell ref="A18:B18"/>
    <mergeCell ref="F52:H52"/>
    <mergeCell ref="A26:B26"/>
    <mergeCell ref="C58:E58"/>
    <mergeCell ref="F58:H58"/>
    <mergeCell ref="B67:I67"/>
    <mergeCell ref="B60:I60"/>
    <mergeCell ref="A1:I1"/>
    <mergeCell ref="A3:I3"/>
    <mergeCell ref="A4:I4"/>
    <mergeCell ref="A5:A6"/>
    <mergeCell ref="B5:B6"/>
    <mergeCell ref="A2:I2"/>
    <mergeCell ref="C5:C6"/>
    <mergeCell ref="D5:D6"/>
    <mergeCell ref="I5:I6"/>
    <mergeCell ref="E5:F5"/>
    <mergeCell ref="B72:D72"/>
    <mergeCell ref="B61:I61"/>
    <mergeCell ref="B70:C70"/>
    <mergeCell ref="B62:I62"/>
    <mergeCell ref="B64:I64"/>
    <mergeCell ref="B65:I65"/>
    <mergeCell ref="B63:I63"/>
    <mergeCell ref="B66:I66"/>
  </mergeCells>
  <printOptions/>
  <pageMargins left="0.5511811023622047" right="0.15748031496062992" top="0.5118110236220472" bottom="0.3937007874015748" header="0.31496062992125984" footer="0.11811023622047245"/>
  <pageSetup horizontalDpi="600" verticalDpi="600" orientation="portrait" paperSize="9" scale="80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qijiasheng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Lenovo</cp:lastModifiedBy>
  <cp:lastPrinted>2011-02-26T02:42:33Z</cp:lastPrinted>
  <dcterms:created xsi:type="dcterms:W3CDTF">2006-09-24T05:52:42Z</dcterms:created>
  <dcterms:modified xsi:type="dcterms:W3CDTF">2011-11-08T12:00:53Z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2052-6.3.0.1705</vt:lpwstr>
  </property>
</Properties>
</file>