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方案" sheetId="1" r:id="rId1"/>
  </sheets>
  <definedNames>
    <definedName name="_xlnm.Print_Area" localSheetId="0">'方案'!$A$1:$I$73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<sst xmlns="http://schemas.openxmlformats.org/spreadsheetml/2006/main" count="182" uniqueCount="98">
  <si>
    <t>序号</t>
  </si>
  <si>
    <t>项目名称</t>
  </si>
  <si>
    <t>数量</t>
  </si>
  <si>
    <t>单位</t>
  </si>
  <si>
    <t>材料费</t>
  </si>
  <si>
    <t>人工费</t>
  </si>
  <si>
    <t>单价</t>
  </si>
  <si>
    <t>合价</t>
  </si>
  <si>
    <t>顶面刷漆</t>
  </si>
  <si>
    <t>㎡</t>
  </si>
  <si>
    <t>墙面刷漆</t>
  </si>
  <si>
    <t>铺地砖</t>
  </si>
  <si>
    <t>项</t>
  </si>
  <si>
    <t>贴墙砖</t>
  </si>
  <si>
    <t>过门石</t>
  </si>
  <si>
    <t>块</t>
  </si>
  <si>
    <t>材料搬运费</t>
  </si>
  <si>
    <t>垃圾清运费</t>
  </si>
  <si>
    <t>管理费</t>
  </si>
  <si>
    <t>总价*8%</t>
  </si>
  <si>
    <t>总计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</si>
  <si>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</si>
  <si>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</si>
  <si>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</si>
  <si>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</si>
  <si>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所有材料可以由客户自己购买.</t>
  </si>
  <si>
    <t xml:space="preserve">               甲方：</t>
  </si>
  <si>
    <t xml:space="preserve">             乙方：</t>
  </si>
  <si>
    <t>房间每增加一种颜色的墙漆，增加200元。</t>
  </si>
  <si>
    <t>京城唯一透明化报价，核算成本才是硬道理</t>
  </si>
  <si>
    <t>㎡</t>
  </si>
  <si>
    <t>编织袋、人工费、(运至小区内物业指定地点.)</t>
  </si>
  <si>
    <t>所有为客户代购的商品一律不加价</t>
  </si>
  <si>
    <t>制作工艺及材料说明</t>
  </si>
  <si>
    <t>预算员：              审核员：</t>
  </si>
  <si>
    <t>成本核算</t>
  </si>
  <si>
    <t>人工费</t>
  </si>
  <si>
    <t>材料</t>
  </si>
  <si>
    <t>成本核算</t>
  </si>
  <si>
    <t>以上所有项目及数量按实际发生量为准.</t>
  </si>
  <si>
    <t>十一</t>
  </si>
  <si>
    <t>总价</t>
  </si>
  <si>
    <t>水电改造</t>
  </si>
  <si>
    <t>墙地面做防水</t>
  </si>
  <si>
    <t>北京齐家盛装饰南昌分公司工程报价单</t>
  </si>
  <si>
    <t>二、主卧</t>
  </si>
  <si>
    <t xml:space="preserve">          2011年   月   日</t>
  </si>
  <si>
    <t xml:space="preserve">        2011年   月   日</t>
  </si>
  <si>
    <t>墙面批灰</t>
  </si>
  <si>
    <t>㎡</t>
  </si>
  <si>
    <t>墙面膏灰批荡找平。</t>
  </si>
  <si>
    <t>本报价不含税金及物业押金，物业管理处所交一切费用、押金由业主支付。</t>
  </si>
  <si>
    <t>十</t>
  </si>
  <si>
    <t>十三、</t>
  </si>
  <si>
    <t>毛利润</t>
  </si>
  <si>
    <t>非利润代收费</t>
  </si>
  <si>
    <t>业主：         电话：         邮箱：</t>
  </si>
  <si>
    <t>海螺牌32.5硅酸盐水泥、中砂水泥沙浆铺贴。
 规格≥250mm≤800mm　不含找平、拉毛、及地面处理
(主材、勾缝剂业主自购，贴砖厚度不超过40mm)</t>
  </si>
  <si>
    <t>十二</t>
  </si>
  <si>
    <t>贴地砖</t>
  </si>
  <si>
    <t>八、</t>
  </si>
  <si>
    <t>地面找平</t>
  </si>
  <si>
    <t>1、原地面清理，强度32.5普通硅酸盐水泥、中砂水泥沙浆抹平。2、找平厚度平均不超过40mm，超过此厚度费用另计。</t>
  </si>
  <si>
    <t>中国黑大理石（宽度20公分内，含加工，安装。材质变更，材料费另计）</t>
  </si>
  <si>
    <t>乙方所购材料分类给各工种搬运的费用。实际根据楼层高度
和路程远近计算</t>
  </si>
  <si>
    <t>一、客、餐厅及走道</t>
  </si>
  <si>
    <t>套</t>
  </si>
  <si>
    <t>港丰PVC排水管，接头、配件、安装</t>
  </si>
  <si>
    <t>中国黑大理石（宽度20公分内，含加工，安装。材质变更，材料费另计）</t>
  </si>
  <si>
    <t>总价*17%</t>
  </si>
  <si>
    <t>四、厨房</t>
  </si>
  <si>
    <t>石膏板造型吊顶</t>
  </si>
  <si>
    <t>地面做防水</t>
  </si>
  <si>
    <t>雷邦士防水涂料两遍，返墙30CM（淋浴处180CM)。</t>
  </si>
  <si>
    <t>进口皮尔萨PP-R管系列，打槽、暗辅、安装，不含水龙头、三角阀、软管等墙外部件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</si>
  <si>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r>
      <t>给水、电路工程改造</t>
    </r>
  </si>
  <si>
    <t>五金件，开关面板安装</t>
  </si>
  <si>
    <t>墙面膏灰批荡找平。</t>
  </si>
  <si>
    <t>三、父母房</t>
  </si>
  <si>
    <t>五、公卫</t>
  </si>
  <si>
    <t>六、主卫</t>
  </si>
  <si>
    <t>八、休闲阳台</t>
  </si>
  <si>
    <t>七、生活阳台</t>
  </si>
  <si>
    <t>工程地址：金域名都</t>
  </si>
  <si>
    <t>四、客房</t>
  </si>
  <si>
    <t>批刮多乐士腻子二遍，打磨平整。刷底漆一遍，多乐士家丽安净味面漆二遍。(不含特殊处理)</t>
  </si>
  <si>
    <t>石膏板砌隔墙</t>
  </si>
  <si>
    <r>
      <t>轻钢龙骨做框架,</t>
    </r>
    <r>
      <rPr>
        <sz val="9"/>
        <rFont val="宋体"/>
        <family val="0"/>
      </rPr>
      <t>龙牌石膏板饰面。</t>
    </r>
  </si>
  <si>
    <t>九</t>
  </si>
  <si>
    <t>沉降层一厨两卫排水管隐蔽工程改造</t>
  </si>
  <si>
    <t>107*60*0.08=514（墙地砖管理费）</t>
  </si>
  <si>
    <t>轻钢龙骨，龙牌石膏板吊顶(木质线条价格另计）。</t>
  </si>
  <si>
    <t>地砖拼花</t>
  </si>
  <si>
    <t>黑金沙大理石（宽度20公分内，含加工，安装。材质变更，材料费另计）</t>
  </si>
  <si>
    <t>东方雨虹防水涂料两遍，返墙30CM（淋浴处180CM)。</t>
  </si>
  <si>
    <t>东方雨虹防水涂料两遍。</t>
  </si>
  <si>
    <t>人工费</t>
  </si>
  <si>
    <t>本报价不含墙纸，玻璃，外墙窗户，所有衣柜鞋柜等家具市场定做。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</si>
</sst>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187" fontId="15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6" fontId="15" fillId="4" borderId="2" xfId="0" applyNumberFormat="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4" fillId="5" borderId="2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center"/>
    </xf>
    <xf numFmtId="187" fontId="14" fillId="3" borderId="2" xfId="0" applyNumberFormat="1" applyFont="1" applyFill="1" applyBorder="1" applyAlignment="1">
      <alignment horizontal="left" vertical="center"/>
    </xf>
    <xf numFmtId="0" fontId="14" fillId="3" borderId="5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187" fontId="15" fillId="4" borderId="17" xfId="0" applyNumberFormat="1" applyFont="1" applyFill="1" applyBorder="1" applyAlignment="1">
      <alignment horizontal="center" vertical="center"/>
    </xf>
    <xf numFmtId="187" fontId="15" fillId="4" borderId="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186" fontId="14" fillId="4" borderId="4" xfId="0" applyNumberFormat="1" applyFont="1" applyFill="1" applyBorder="1" applyAlignment="1">
      <alignment horizontal="center" vertical="center"/>
    </xf>
    <xf numFmtId="186" fontId="14" fillId="4" borderId="1" xfId="0" applyNumberFormat="1" applyFont="1" applyFill="1" applyBorder="1" applyAlignment="1">
      <alignment horizontal="center" vertical="center"/>
    </xf>
    <xf numFmtId="186" fontId="14" fillId="4" borderId="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9" fontId="15" fillId="4" borderId="4" xfId="0" applyNumberFormat="1" applyFont="1" applyFill="1" applyBorder="1" applyAlignment="1">
      <alignment horizontal="center" vertical="center"/>
    </xf>
    <xf numFmtId="9" fontId="15" fillId="4" borderId="1" xfId="0" applyNumberFormat="1" applyFont="1" applyFill="1" applyBorder="1" applyAlignment="1">
      <alignment horizontal="center" vertical="center"/>
    </xf>
    <xf numFmtId="9" fontId="15" fillId="4" borderId="3" xfId="0" applyNumberFormat="1" applyFont="1" applyFill="1" applyBorder="1" applyAlignment="1">
      <alignment horizontal="center" vertical="center"/>
    </xf>
    <xf numFmtId="9" fontId="11" fillId="3" borderId="4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="150" zoomScaleNormal="150" workbookViewId="0" topLeftCell="A18">
      <selection activeCell="I22" sqref="I22"/>
    </sheetView>
  </sheetViews>
  <sheetFormatPr defaultColWidth="9.00390625" defaultRowHeight="14.25"/>
  <cols>
    <col min="1" max="1" width="4.75390625" style="1" customWidth="1"/>
    <col min="2" max="2" width="17.125" style="2" customWidth="1"/>
    <col min="3" max="3" width="6.625" style="1" customWidth="1"/>
    <col min="4" max="4" width="4.50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9.125" style="2" customWidth="1"/>
    <col min="10" max="16384" width="9.00390625" style="5" customWidth="1"/>
  </cols>
  <sheetData>
    <row r="1" spans="1:9" ht="34.5" customHeight="1">
      <c r="A1" s="92" t="s">
        <v>44</v>
      </c>
      <c r="B1" s="93"/>
      <c r="C1" s="93"/>
      <c r="D1" s="93"/>
      <c r="E1" s="93"/>
      <c r="F1" s="93"/>
      <c r="G1" s="93"/>
      <c r="H1" s="93"/>
      <c r="I1" s="94"/>
    </row>
    <row r="2" spans="1:14" ht="34.5" customHeight="1">
      <c r="A2" s="86" t="s">
        <v>29</v>
      </c>
      <c r="B2" s="87"/>
      <c r="C2" s="103"/>
      <c r="D2" s="103"/>
      <c r="E2" s="103"/>
      <c r="F2" s="103"/>
      <c r="G2" s="103"/>
      <c r="H2" s="103"/>
      <c r="I2" s="103"/>
      <c r="K2" s="11"/>
      <c r="L2" s="11"/>
      <c r="M2" s="11"/>
      <c r="N2" s="11"/>
    </row>
    <row r="3" spans="1:15" s="6" customFormat="1" ht="22.5" customHeight="1">
      <c r="A3" s="95" t="s">
        <v>83</v>
      </c>
      <c r="B3" s="96"/>
      <c r="C3" s="96"/>
      <c r="D3" s="96"/>
      <c r="E3" s="96"/>
      <c r="F3" s="96"/>
      <c r="G3" s="96"/>
      <c r="H3" s="96"/>
      <c r="I3" s="97"/>
      <c r="J3" s="69"/>
      <c r="K3" s="69"/>
      <c r="L3" s="69"/>
      <c r="M3" s="69"/>
      <c r="N3" s="69"/>
      <c r="O3" s="69"/>
    </row>
    <row r="4" spans="1:15" s="6" customFormat="1" ht="22.5" customHeight="1">
      <c r="A4" s="98" t="s">
        <v>56</v>
      </c>
      <c r="B4" s="98"/>
      <c r="C4" s="98"/>
      <c r="D4" s="98"/>
      <c r="E4" s="98"/>
      <c r="F4" s="98"/>
      <c r="G4" s="98"/>
      <c r="H4" s="98"/>
      <c r="I4" s="98"/>
      <c r="J4" s="69"/>
      <c r="K4" s="69"/>
      <c r="L4" s="69"/>
      <c r="M4" s="69"/>
      <c r="N4" s="69"/>
      <c r="O4" s="69"/>
    </row>
    <row r="5" spans="1:15" s="7" customFormat="1" ht="19.5" customHeight="1">
      <c r="A5" s="99" t="s">
        <v>0</v>
      </c>
      <c r="B5" s="101" t="s">
        <v>1</v>
      </c>
      <c r="C5" s="101" t="s">
        <v>2</v>
      </c>
      <c r="D5" s="101" t="s">
        <v>3</v>
      </c>
      <c r="E5" s="104" t="s">
        <v>4</v>
      </c>
      <c r="F5" s="105"/>
      <c r="G5" s="104" t="s">
        <v>5</v>
      </c>
      <c r="H5" s="105"/>
      <c r="I5" s="111" t="s">
        <v>33</v>
      </c>
      <c r="J5" s="70"/>
      <c r="K5" s="70"/>
      <c r="L5" s="70"/>
      <c r="M5" s="70"/>
      <c r="N5" s="70"/>
      <c r="O5" s="70"/>
    </row>
    <row r="6" spans="1:16" ht="18.75" customHeight="1">
      <c r="A6" s="100"/>
      <c r="B6" s="102"/>
      <c r="C6" s="102"/>
      <c r="D6" s="102"/>
      <c r="E6" s="16" t="s">
        <v>6</v>
      </c>
      <c r="F6" s="16" t="s">
        <v>7</v>
      </c>
      <c r="G6" s="16" t="s">
        <v>6</v>
      </c>
      <c r="H6" s="16" t="s">
        <v>7</v>
      </c>
      <c r="I6" s="102"/>
      <c r="J6" s="78"/>
      <c r="K6" s="78"/>
      <c r="L6" s="78"/>
      <c r="M6" s="78"/>
      <c r="N6" s="78"/>
      <c r="O6" s="78"/>
      <c r="P6" s="78"/>
    </row>
    <row r="7" spans="1:16" ht="18" customHeight="1">
      <c r="A7" s="114" t="s">
        <v>65</v>
      </c>
      <c r="B7" s="115"/>
      <c r="C7" s="65"/>
      <c r="D7" s="65"/>
      <c r="E7" s="64"/>
      <c r="F7" s="64"/>
      <c r="G7" s="65"/>
      <c r="H7" s="64"/>
      <c r="I7" s="71"/>
      <c r="J7" s="78"/>
      <c r="K7" s="78"/>
      <c r="L7" s="78"/>
      <c r="M7" s="78"/>
      <c r="N7" s="78"/>
      <c r="O7" s="78"/>
      <c r="P7" s="78"/>
    </row>
    <row r="8" spans="1:16" s="9" customFormat="1" ht="27" customHeight="1">
      <c r="A8" s="19">
        <v>1</v>
      </c>
      <c r="B8" s="20" t="s">
        <v>48</v>
      </c>
      <c r="C8" s="21">
        <f>35.5*2.8</f>
        <v>99.39999999999999</v>
      </c>
      <c r="D8" s="21" t="s">
        <v>49</v>
      </c>
      <c r="E8" s="21">
        <v>3</v>
      </c>
      <c r="F8" s="22">
        <f>C8*E8</f>
        <v>298.2</v>
      </c>
      <c r="G8" s="21">
        <v>3</v>
      </c>
      <c r="H8" s="22">
        <f>C8*G8</f>
        <v>298.2</v>
      </c>
      <c r="I8" s="43" t="s">
        <v>50</v>
      </c>
      <c r="J8" s="80"/>
      <c r="K8" s="80"/>
      <c r="L8" s="80"/>
      <c r="M8" s="80"/>
      <c r="N8" s="80"/>
      <c r="O8" s="80"/>
      <c r="P8" s="75"/>
    </row>
    <row r="9" spans="1:16" s="9" customFormat="1" ht="30.75" customHeight="1">
      <c r="A9" s="19">
        <v>2</v>
      </c>
      <c r="B9" s="20" t="s">
        <v>8</v>
      </c>
      <c r="C9" s="21">
        <v>37.4</v>
      </c>
      <c r="D9" s="21" t="s">
        <v>30</v>
      </c>
      <c r="E9" s="21">
        <v>9</v>
      </c>
      <c r="F9" s="22">
        <f>E9*C9</f>
        <v>336.59999999999997</v>
      </c>
      <c r="G9" s="21">
        <v>12</v>
      </c>
      <c r="H9" s="22">
        <f>C9*G9</f>
        <v>448.79999999999995</v>
      </c>
      <c r="I9" s="43" t="s">
        <v>85</v>
      </c>
      <c r="J9" s="75"/>
      <c r="K9" s="75"/>
      <c r="L9" s="75"/>
      <c r="M9" s="75"/>
      <c r="N9" s="75"/>
      <c r="O9" s="75"/>
      <c r="P9" s="75"/>
    </row>
    <row r="10" spans="1:17" s="8" customFormat="1" ht="31.5" customHeight="1">
      <c r="A10" s="19">
        <v>3</v>
      </c>
      <c r="B10" s="20" t="s">
        <v>10</v>
      </c>
      <c r="C10" s="21">
        <f>35.5*2.8</f>
        <v>99.39999999999999</v>
      </c>
      <c r="D10" s="21" t="s">
        <v>30</v>
      </c>
      <c r="E10" s="21">
        <v>9</v>
      </c>
      <c r="F10" s="22">
        <f>E10*C10</f>
        <v>894.5999999999999</v>
      </c>
      <c r="G10" s="21">
        <v>12</v>
      </c>
      <c r="H10" s="22">
        <f>C10*G10</f>
        <v>1192.8</v>
      </c>
      <c r="I10" s="43" t="s">
        <v>85</v>
      </c>
      <c r="J10" s="79"/>
      <c r="K10" s="79"/>
      <c r="L10" s="79"/>
      <c r="M10" s="67"/>
      <c r="N10" s="67"/>
      <c r="O10" s="67"/>
      <c r="P10" s="67"/>
      <c r="Q10" s="67"/>
    </row>
    <row r="11" spans="1:17" s="8" customFormat="1" ht="27.75" customHeight="1">
      <c r="A11" s="19">
        <v>4</v>
      </c>
      <c r="B11" s="20" t="s">
        <v>71</v>
      </c>
      <c r="C11" s="21">
        <v>37.4</v>
      </c>
      <c r="D11" s="21" t="s">
        <v>30</v>
      </c>
      <c r="E11" s="21">
        <v>45</v>
      </c>
      <c r="F11" s="22">
        <f>C11*E11</f>
        <v>1683</v>
      </c>
      <c r="G11" s="21">
        <v>50</v>
      </c>
      <c r="H11" s="22">
        <f>C11*G11</f>
        <v>1870</v>
      </c>
      <c r="I11" s="43" t="s">
        <v>91</v>
      </c>
      <c r="J11" s="79"/>
      <c r="K11" s="79"/>
      <c r="L11" s="79"/>
      <c r="M11" s="67"/>
      <c r="N11" s="67"/>
      <c r="O11" s="67"/>
      <c r="P11" s="67"/>
      <c r="Q11" s="67"/>
    </row>
    <row r="12" spans="1:256" s="8" customFormat="1" ht="33" customHeight="1">
      <c r="A12" s="19">
        <v>5</v>
      </c>
      <c r="B12" s="20" t="s">
        <v>61</v>
      </c>
      <c r="C12" s="21">
        <v>37.4</v>
      </c>
      <c r="D12" s="21" t="s">
        <v>30</v>
      </c>
      <c r="E12" s="21">
        <v>15</v>
      </c>
      <c r="F12" s="22">
        <f>C12*E12</f>
        <v>561</v>
      </c>
      <c r="G12" s="21">
        <v>15</v>
      </c>
      <c r="H12" s="22">
        <f>C12*G12</f>
        <v>561</v>
      </c>
      <c r="I12" s="74" t="s">
        <v>62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19" ht="18" customHeight="1">
      <c r="A13" s="112" t="s">
        <v>45</v>
      </c>
      <c r="B13" s="113"/>
      <c r="C13" s="17"/>
      <c r="D13" s="17"/>
      <c r="E13" s="15"/>
      <c r="F13" s="15"/>
      <c r="G13" s="17"/>
      <c r="H13" s="15"/>
      <c r="I13" s="18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s="9" customFormat="1" ht="24.75" customHeight="1">
      <c r="A14" s="19">
        <v>1</v>
      </c>
      <c r="B14" s="20" t="s">
        <v>48</v>
      </c>
      <c r="C14" s="21">
        <f>18.6*2.8+2.7*2.8</f>
        <v>59.64</v>
      </c>
      <c r="D14" s="21" t="s">
        <v>49</v>
      </c>
      <c r="E14" s="21">
        <v>3</v>
      </c>
      <c r="F14" s="22">
        <f>C14*E14</f>
        <v>178.92000000000002</v>
      </c>
      <c r="G14" s="21">
        <v>3</v>
      </c>
      <c r="H14" s="21">
        <f>C14*G14</f>
        <v>178.92000000000002</v>
      </c>
      <c r="I14" s="43" t="s">
        <v>77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s="9" customFormat="1" ht="27.75" customHeight="1">
      <c r="A15" s="19">
        <v>2</v>
      </c>
      <c r="B15" s="20" t="s">
        <v>8</v>
      </c>
      <c r="C15" s="21">
        <v>17.3</v>
      </c>
      <c r="D15" s="21" t="s">
        <v>30</v>
      </c>
      <c r="E15" s="21">
        <v>9</v>
      </c>
      <c r="F15" s="22">
        <f>E15*C15</f>
        <v>155.70000000000002</v>
      </c>
      <c r="G15" s="21">
        <v>12</v>
      </c>
      <c r="H15" s="22">
        <f>G15*C15</f>
        <v>207.60000000000002</v>
      </c>
      <c r="I15" s="43" t="s">
        <v>85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s="8" customFormat="1" ht="30" customHeight="1">
      <c r="A16" s="19">
        <v>3</v>
      </c>
      <c r="B16" s="20" t="s">
        <v>10</v>
      </c>
      <c r="C16" s="21">
        <f>18.6*2.8+2.7*2.8</f>
        <v>59.64</v>
      </c>
      <c r="D16" s="21" t="s">
        <v>30</v>
      </c>
      <c r="E16" s="21">
        <v>9</v>
      </c>
      <c r="F16" s="22">
        <f>E16*C16</f>
        <v>536.76</v>
      </c>
      <c r="G16" s="21">
        <v>12</v>
      </c>
      <c r="H16" s="22">
        <f>G16*C16</f>
        <v>715.6800000000001</v>
      </c>
      <c r="I16" s="43" t="s">
        <v>85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256" s="8" customFormat="1" ht="33" customHeight="1">
      <c r="A17" s="19">
        <v>4</v>
      </c>
      <c r="B17" s="20" t="s">
        <v>61</v>
      </c>
      <c r="C17" s="21">
        <v>17.3</v>
      </c>
      <c r="D17" s="21" t="s">
        <v>30</v>
      </c>
      <c r="E17" s="21">
        <v>15</v>
      </c>
      <c r="F17" s="22">
        <f>C17*E17</f>
        <v>259.5</v>
      </c>
      <c r="G17" s="21">
        <v>15</v>
      </c>
      <c r="H17" s="22">
        <f>C17*G17</f>
        <v>259.5</v>
      </c>
      <c r="I17" s="74" t="s">
        <v>62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15" s="8" customFormat="1" ht="35.25" customHeight="1">
      <c r="A18" s="19">
        <v>5</v>
      </c>
      <c r="B18" s="20" t="s">
        <v>86</v>
      </c>
      <c r="C18" s="21">
        <f>2.45*2.8+0.5*1.2</f>
        <v>7.46</v>
      </c>
      <c r="D18" s="21" t="s">
        <v>9</v>
      </c>
      <c r="E18" s="21">
        <v>40</v>
      </c>
      <c r="F18" s="22">
        <f>E18*C18</f>
        <v>298.4</v>
      </c>
      <c r="G18" s="21">
        <v>45</v>
      </c>
      <c r="H18" s="22">
        <f>G18*C18</f>
        <v>335.7</v>
      </c>
      <c r="I18" s="81" t="s">
        <v>87</v>
      </c>
      <c r="K18" s="79"/>
      <c r="L18" s="79"/>
      <c r="M18" s="79"/>
      <c r="N18" s="79"/>
      <c r="O18" s="79"/>
    </row>
    <row r="19" spans="1:19" ht="18" customHeight="1">
      <c r="A19" s="112" t="s">
        <v>78</v>
      </c>
      <c r="B19" s="113"/>
      <c r="C19" s="17"/>
      <c r="D19" s="17"/>
      <c r="E19" s="15"/>
      <c r="F19" s="15"/>
      <c r="G19" s="15"/>
      <c r="H19" s="15"/>
      <c r="I19" s="18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s="85" customFormat="1" ht="26.25" customHeight="1">
      <c r="A20" s="21">
        <v>1</v>
      </c>
      <c r="B20" s="20" t="s">
        <v>48</v>
      </c>
      <c r="C20" s="21">
        <f>12.6*2.8</f>
        <v>35.279999999999994</v>
      </c>
      <c r="D20" s="21" t="s">
        <v>49</v>
      </c>
      <c r="E20" s="21">
        <v>3</v>
      </c>
      <c r="F20" s="22">
        <f>C20*E20</f>
        <v>105.83999999999997</v>
      </c>
      <c r="G20" s="21">
        <v>3</v>
      </c>
      <c r="H20" s="22">
        <f>C20*G20</f>
        <v>105.83999999999997</v>
      </c>
      <c r="I20" s="43" t="s">
        <v>50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19" s="9" customFormat="1" ht="33.75" customHeight="1">
      <c r="A21" s="19">
        <v>2</v>
      </c>
      <c r="B21" s="20" t="s">
        <v>8</v>
      </c>
      <c r="C21" s="21">
        <v>9.6</v>
      </c>
      <c r="D21" s="21" t="s">
        <v>30</v>
      </c>
      <c r="E21" s="21">
        <v>9</v>
      </c>
      <c r="F21" s="22">
        <f>E21*C21</f>
        <v>86.39999999999999</v>
      </c>
      <c r="G21" s="21">
        <v>12</v>
      </c>
      <c r="H21" s="22">
        <f>G21*C21</f>
        <v>115.19999999999999</v>
      </c>
      <c r="I21" s="43" t="s">
        <v>85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s="84" customFormat="1" ht="32.25" customHeight="1">
      <c r="A22" s="21">
        <v>3</v>
      </c>
      <c r="B22" s="20" t="s">
        <v>10</v>
      </c>
      <c r="C22" s="21">
        <f>12.6*2.8</f>
        <v>35.279999999999994</v>
      </c>
      <c r="D22" s="21" t="s">
        <v>30</v>
      </c>
      <c r="E22" s="21">
        <v>9</v>
      </c>
      <c r="F22" s="22">
        <f>E22*C22</f>
        <v>317.5199999999999</v>
      </c>
      <c r="G22" s="21">
        <v>12</v>
      </c>
      <c r="H22" s="22">
        <f>G22*C22</f>
        <v>423.3599999999999</v>
      </c>
      <c r="I22" s="43" t="s">
        <v>85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256" s="8" customFormat="1" ht="38.25" customHeight="1">
      <c r="A23" s="19">
        <v>4</v>
      </c>
      <c r="B23" s="20" t="s">
        <v>61</v>
      </c>
      <c r="C23" s="21">
        <v>9.6</v>
      </c>
      <c r="D23" s="21" t="s">
        <v>30</v>
      </c>
      <c r="E23" s="21">
        <v>15</v>
      </c>
      <c r="F23" s="22">
        <f>C23*E23</f>
        <v>144</v>
      </c>
      <c r="G23" s="21">
        <v>15</v>
      </c>
      <c r="H23" s="22">
        <f>C23*G23</f>
        <v>144</v>
      </c>
      <c r="I23" s="74" t="s">
        <v>62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19" ht="18" customHeight="1">
      <c r="A24" s="112" t="s">
        <v>84</v>
      </c>
      <c r="B24" s="113"/>
      <c r="C24" s="17"/>
      <c r="D24" s="17"/>
      <c r="E24" s="15"/>
      <c r="F24" s="15"/>
      <c r="G24" s="15"/>
      <c r="H24" s="15"/>
      <c r="I24" s="18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s="85" customFormat="1" ht="26.25" customHeight="1">
      <c r="A25" s="21">
        <v>1</v>
      </c>
      <c r="B25" s="20" t="s">
        <v>48</v>
      </c>
      <c r="C25" s="21">
        <f>12.5*2.8</f>
        <v>35</v>
      </c>
      <c r="D25" s="21" t="s">
        <v>49</v>
      </c>
      <c r="E25" s="21">
        <v>3</v>
      </c>
      <c r="F25" s="22">
        <f>C25*E25</f>
        <v>105</v>
      </c>
      <c r="G25" s="21">
        <v>3</v>
      </c>
      <c r="H25" s="22">
        <f>C25*G25</f>
        <v>105</v>
      </c>
      <c r="I25" s="43" t="s">
        <v>77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19" s="9" customFormat="1" ht="33.75" customHeight="1">
      <c r="A26" s="19">
        <v>2</v>
      </c>
      <c r="B26" s="20" t="s">
        <v>8</v>
      </c>
      <c r="C26" s="21">
        <v>9.1</v>
      </c>
      <c r="D26" s="21" t="s">
        <v>30</v>
      </c>
      <c r="E26" s="21">
        <v>9</v>
      </c>
      <c r="F26" s="22">
        <f>E26*C26</f>
        <v>81.89999999999999</v>
      </c>
      <c r="G26" s="21">
        <v>12</v>
      </c>
      <c r="H26" s="22">
        <f>G26*C26</f>
        <v>109.19999999999999</v>
      </c>
      <c r="I26" s="43" t="s">
        <v>85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19" s="84" customFormat="1" ht="32.25" customHeight="1">
      <c r="A27" s="21">
        <v>3</v>
      </c>
      <c r="B27" s="20" t="s">
        <v>10</v>
      </c>
      <c r="C27" s="21">
        <f>12.5*2.8</f>
        <v>35</v>
      </c>
      <c r="D27" s="21" t="s">
        <v>30</v>
      </c>
      <c r="E27" s="21">
        <v>9</v>
      </c>
      <c r="F27" s="22">
        <f>E27*C27</f>
        <v>315</v>
      </c>
      <c r="G27" s="21">
        <v>12</v>
      </c>
      <c r="H27" s="22">
        <f>G27*C27</f>
        <v>420</v>
      </c>
      <c r="I27" s="43" t="s">
        <v>85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256" s="8" customFormat="1" ht="38.25" customHeight="1">
      <c r="A28" s="19">
        <v>4</v>
      </c>
      <c r="B28" s="20" t="s">
        <v>61</v>
      </c>
      <c r="C28" s="21">
        <v>9.1</v>
      </c>
      <c r="D28" s="21" t="s">
        <v>30</v>
      </c>
      <c r="E28" s="21">
        <v>15</v>
      </c>
      <c r="F28" s="22">
        <f>C28*E28</f>
        <v>136.5</v>
      </c>
      <c r="G28" s="21">
        <v>15</v>
      </c>
      <c r="H28" s="22">
        <f>C28*G28</f>
        <v>136.5</v>
      </c>
      <c r="I28" s="74" t="s">
        <v>62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15" ht="18" customHeight="1">
      <c r="A29" s="112" t="s">
        <v>70</v>
      </c>
      <c r="B29" s="113"/>
      <c r="C29" s="17"/>
      <c r="D29" s="17"/>
      <c r="E29" s="15"/>
      <c r="F29" s="15"/>
      <c r="G29" s="17"/>
      <c r="H29" s="15"/>
      <c r="I29" s="18"/>
      <c r="K29" s="11"/>
      <c r="L29" s="11"/>
      <c r="M29" s="11"/>
      <c r="N29" s="11"/>
      <c r="O29" s="11"/>
    </row>
    <row r="30" spans="1:9" s="9" customFormat="1" ht="29.25" customHeight="1">
      <c r="A30" s="45">
        <v>1</v>
      </c>
      <c r="B30" s="20" t="s">
        <v>14</v>
      </c>
      <c r="C30" s="45">
        <v>2</v>
      </c>
      <c r="D30" s="21" t="s">
        <v>15</v>
      </c>
      <c r="E30" s="21">
        <v>50</v>
      </c>
      <c r="F30" s="22">
        <f>E30*C30</f>
        <v>100</v>
      </c>
      <c r="G30" s="21">
        <v>15</v>
      </c>
      <c r="H30" s="22">
        <f>G30*C30</f>
        <v>30</v>
      </c>
      <c r="I30" s="23" t="s">
        <v>63</v>
      </c>
    </row>
    <row r="31" spans="1:9" ht="42.75" customHeight="1">
      <c r="A31" s="45">
        <v>2</v>
      </c>
      <c r="B31" s="20" t="s">
        <v>92</v>
      </c>
      <c r="C31" s="45">
        <v>5.8</v>
      </c>
      <c r="D31" s="21" t="s">
        <v>9</v>
      </c>
      <c r="E31" s="21">
        <v>10</v>
      </c>
      <c r="F31" s="22">
        <f>E31*C31</f>
        <v>58</v>
      </c>
      <c r="G31" s="21">
        <v>50</v>
      </c>
      <c r="H31" s="22">
        <f>G31*C31</f>
        <v>290</v>
      </c>
      <c r="I31" s="43" t="s">
        <v>57</v>
      </c>
    </row>
    <row r="32" spans="1:11" s="85" customFormat="1" ht="41.25" customHeight="1">
      <c r="A32" s="45">
        <v>3</v>
      </c>
      <c r="B32" s="20" t="s">
        <v>13</v>
      </c>
      <c r="C32" s="45">
        <f>10*2.6</f>
        <v>26</v>
      </c>
      <c r="D32" s="21" t="s">
        <v>9</v>
      </c>
      <c r="E32" s="21">
        <v>10</v>
      </c>
      <c r="F32" s="22">
        <f>E32*C32</f>
        <v>260</v>
      </c>
      <c r="G32" s="21">
        <v>25</v>
      </c>
      <c r="H32" s="22">
        <f>G32*C32</f>
        <v>650</v>
      </c>
      <c r="I32" s="43" t="s">
        <v>57</v>
      </c>
      <c r="K32" s="67"/>
    </row>
    <row r="33" spans="1:30" s="13" customFormat="1" ht="19.5" customHeight="1">
      <c r="A33" s="112" t="s">
        <v>79</v>
      </c>
      <c r="B33" s="113"/>
      <c r="C33" s="15"/>
      <c r="D33" s="15"/>
      <c r="E33" s="17"/>
      <c r="F33" s="15"/>
      <c r="G33" s="17"/>
      <c r="H33" s="15"/>
      <c r="I33" s="18"/>
      <c r="J33" s="8"/>
      <c r="K33" s="8"/>
      <c r="L33" s="8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13" customFormat="1" ht="42" customHeight="1">
      <c r="A34" s="45">
        <v>1</v>
      </c>
      <c r="B34" s="20" t="s">
        <v>11</v>
      </c>
      <c r="C34" s="45">
        <v>4.7</v>
      </c>
      <c r="D34" s="21" t="s">
        <v>9</v>
      </c>
      <c r="E34" s="21">
        <v>10</v>
      </c>
      <c r="F34" s="22">
        <f>E34*C34</f>
        <v>47</v>
      </c>
      <c r="G34" s="21">
        <v>25</v>
      </c>
      <c r="H34" s="22">
        <f>G34*C34</f>
        <v>117.5</v>
      </c>
      <c r="I34" s="43" t="s">
        <v>57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13" customFormat="1" ht="42.75" customHeight="1">
      <c r="A35" s="45">
        <v>2</v>
      </c>
      <c r="B35" s="20" t="s">
        <v>13</v>
      </c>
      <c r="C35" s="45">
        <f>9.2*2.6</f>
        <v>23.919999999999998</v>
      </c>
      <c r="D35" s="21" t="s">
        <v>9</v>
      </c>
      <c r="E35" s="21">
        <v>10</v>
      </c>
      <c r="F35" s="22">
        <f>E35*C35</f>
        <v>239.2</v>
      </c>
      <c r="G35" s="21">
        <v>25</v>
      </c>
      <c r="H35" s="22">
        <f>G35*C35</f>
        <v>598</v>
      </c>
      <c r="I35" s="43" t="s">
        <v>57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13" customFormat="1" ht="23.25" customHeight="1">
      <c r="A36" s="45">
        <v>3</v>
      </c>
      <c r="B36" s="20" t="s">
        <v>43</v>
      </c>
      <c r="C36" s="45">
        <f>4.7+6.9*0.3+1.8*1.6</f>
        <v>9.65</v>
      </c>
      <c r="D36" s="21" t="s">
        <v>9</v>
      </c>
      <c r="E36" s="21">
        <v>25</v>
      </c>
      <c r="F36" s="22">
        <f>E36*C36</f>
        <v>241.25</v>
      </c>
      <c r="G36" s="21">
        <v>20</v>
      </c>
      <c r="H36" s="22">
        <f>G36*C36</f>
        <v>193</v>
      </c>
      <c r="I36" s="43" t="s">
        <v>73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13" customFormat="1" ht="38.25" customHeight="1">
      <c r="A37" s="45">
        <v>4</v>
      </c>
      <c r="B37" s="20" t="s">
        <v>14</v>
      </c>
      <c r="C37" s="45">
        <v>1</v>
      </c>
      <c r="D37" s="21" t="s">
        <v>15</v>
      </c>
      <c r="E37" s="21">
        <v>50</v>
      </c>
      <c r="F37" s="22">
        <f>E37*C37</f>
        <v>50</v>
      </c>
      <c r="G37" s="21">
        <v>15</v>
      </c>
      <c r="H37" s="22">
        <f>G37*C37</f>
        <v>15</v>
      </c>
      <c r="I37" s="43" t="s">
        <v>68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13" customFormat="1" ht="19.5" customHeight="1">
      <c r="A38" s="112" t="s">
        <v>80</v>
      </c>
      <c r="B38" s="113"/>
      <c r="C38" s="15"/>
      <c r="D38" s="15"/>
      <c r="E38" s="17"/>
      <c r="F38" s="15"/>
      <c r="G38" s="17"/>
      <c r="H38" s="15"/>
      <c r="I38" s="18"/>
      <c r="J38" s="8"/>
      <c r="K38" s="8"/>
      <c r="L38" s="8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13" customFormat="1" ht="42" customHeight="1">
      <c r="A39" s="45">
        <v>1</v>
      </c>
      <c r="B39" s="20" t="s">
        <v>11</v>
      </c>
      <c r="C39" s="45">
        <v>4.5</v>
      </c>
      <c r="D39" s="21" t="s">
        <v>9</v>
      </c>
      <c r="E39" s="21">
        <v>10</v>
      </c>
      <c r="F39" s="22">
        <f>E39*C39</f>
        <v>45</v>
      </c>
      <c r="G39" s="21">
        <v>25</v>
      </c>
      <c r="H39" s="22">
        <f>G39*C39</f>
        <v>112.5</v>
      </c>
      <c r="I39" s="43" t="s">
        <v>57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13" customFormat="1" ht="42.75" customHeight="1">
      <c r="A40" s="45">
        <v>2</v>
      </c>
      <c r="B40" s="20" t="s">
        <v>13</v>
      </c>
      <c r="C40" s="45">
        <f>9*2.6</f>
        <v>23.400000000000002</v>
      </c>
      <c r="D40" s="21" t="s">
        <v>9</v>
      </c>
      <c r="E40" s="21">
        <v>10</v>
      </c>
      <c r="F40" s="22">
        <f>E40*C40</f>
        <v>234.00000000000003</v>
      </c>
      <c r="G40" s="21">
        <v>25</v>
      </c>
      <c r="H40" s="22">
        <f>G40*C40</f>
        <v>585</v>
      </c>
      <c r="I40" s="43" t="s">
        <v>57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13" customFormat="1" ht="23.25" customHeight="1">
      <c r="A41" s="45">
        <v>3</v>
      </c>
      <c r="B41" s="20" t="s">
        <v>43</v>
      </c>
      <c r="C41" s="45">
        <f>4.5+7.7*0.3+1.3*1.8</f>
        <v>9.15</v>
      </c>
      <c r="D41" s="21" t="s">
        <v>9</v>
      </c>
      <c r="E41" s="21">
        <v>45</v>
      </c>
      <c r="F41" s="22">
        <f>E41*C41</f>
        <v>411.75</v>
      </c>
      <c r="G41" s="21">
        <v>20</v>
      </c>
      <c r="H41" s="22">
        <f>G41*C41</f>
        <v>183</v>
      </c>
      <c r="I41" s="43" t="s">
        <v>94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13" customFormat="1" ht="38.25" customHeight="1">
      <c r="A42" s="45">
        <v>4</v>
      </c>
      <c r="B42" s="20" t="s">
        <v>14</v>
      </c>
      <c r="C42" s="45">
        <v>1</v>
      </c>
      <c r="D42" s="21" t="s">
        <v>15</v>
      </c>
      <c r="E42" s="21">
        <v>70</v>
      </c>
      <c r="F42" s="22">
        <f>E42*C42</f>
        <v>70</v>
      </c>
      <c r="G42" s="21">
        <v>15</v>
      </c>
      <c r="H42" s="22">
        <f>G42*C42</f>
        <v>15</v>
      </c>
      <c r="I42" s="43" t="s">
        <v>93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7.25" customHeight="1">
      <c r="A43" s="112" t="s">
        <v>82</v>
      </c>
      <c r="B43" s="113"/>
      <c r="C43" s="17"/>
      <c r="D43" s="17"/>
      <c r="E43" s="15"/>
      <c r="F43" s="15"/>
      <c r="G43" s="17"/>
      <c r="H43" s="15"/>
      <c r="I43" s="18"/>
      <c r="J43" s="73"/>
      <c r="K43" s="73"/>
      <c r="L43" s="73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41.25" customHeight="1">
      <c r="A44" s="29">
        <v>1</v>
      </c>
      <c r="B44" s="20" t="s">
        <v>59</v>
      </c>
      <c r="C44" s="24">
        <v>8</v>
      </c>
      <c r="D44" s="21" t="s">
        <v>9</v>
      </c>
      <c r="E44" s="21">
        <v>10</v>
      </c>
      <c r="F44" s="22">
        <f>E44*C44</f>
        <v>80</v>
      </c>
      <c r="G44" s="21">
        <v>25</v>
      </c>
      <c r="H44" s="22">
        <f>G44*C44</f>
        <v>200</v>
      </c>
      <c r="I44" s="43" t="s">
        <v>57</v>
      </c>
      <c r="J44" s="73"/>
      <c r="K44" s="73"/>
      <c r="L44" s="73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s="9" customFormat="1" ht="30.75" customHeight="1">
      <c r="A45" s="29">
        <v>2</v>
      </c>
      <c r="B45" s="20" t="s">
        <v>8</v>
      </c>
      <c r="C45" s="24">
        <v>8</v>
      </c>
      <c r="D45" s="21" t="s">
        <v>30</v>
      </c>
      <c r="E45" s="21">
        <v>9</v>
      </c>
      <c r="F45" s="22">
        <f>E45*C45</f>
        <v>72</v>
      </c>
      <c r="G45" s="21">
        <v>12</v>
      </c>
      <c r="H45" s="22">
        <f>G45*C45</f>
        <v>96</v>
      </c>
      <c r="I45" s="43" t="s">
        <v>85</v>
      </c>
      <c r="J45" s="72"/>
      <c r="K45" s="72"/>
      <c r="L45" s="72"/>
      <c r="M45" s="72"/>
      <c r="N45" s="72"/>
      <c r="O45" s="7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s="13" customFormat="1" ht="23.25" customHeight="1">
      <c r="A46" s="45">
        <v>3</v>
      </c>
      <c r="B46" s="20" t="s">
        <v>72</v>
      </c>
      <c r="C46" s="24">
        <v>8</v>
      </c>
      <c r="D46" s="21" t="s">
        <v>9</v>
      </c>
      <c r="E46" s="21">
        <v>45</v>
      </c>
      <c r="F46" s="22">
        <f>E46*C46</f>
        <v>360</v>
      </c>
      <c r="G46" s="21">
        <v>20</v>
      </c>
      <c r="H46" s="22">
        <f>G46*C46</f>
        <v>160</v>
      </c>
      <c r="I46" s="43" t="s">
        <v>95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7.25" customHeight="1">
      <c r="A47" s="112" t="s">
        <v>81</v>
      </c>
      <c r="B47" s="113"/>
      <c r="C47" s="17"/>
      <c r="D47" s="17"/>
      <c r="E47" s="15"/>
      <c r="F47" s="15"/>
      <c r="G47" s="17"/>
      <c r="H47" s="15"/>
      <c r="I47" s="18"/>
      <c r="J47" s="73"/>
      <c r="K47" s="73"/>
      <c r="L47" s="73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41.25" customHeight="1">
      <c r="A48" s="29">
        <v>1</v>
      </c>
      <c r="B48" s="20" t="s">
        <v>59</v>
      </c>
      <c r="C48" s="24">
        <v>10</v>
      </c>
      <c r="D48" s="21" t="s">
        <v>9</v>
      </c>
      <c r="E48" s="21">
        <v>10</v>
      </c>
      <c r="F48" s="22">
        <f>E48*C48</f>
        <v>100</v>
      </c>
      <c r="G48" s="21">
        <v>25</v>
      </c>
      <c r="H48" s="22">
        <f>G48*C48</f>
        <v>250</v>
      </c>
      <c r="I48" s="43" t="s">
        <v>57</v>
      </c>
      <c r="J48" s="73"/>
      <c r="K48" s="73"/>
      <c r="L48" s="73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s="9" customFormat="1" ht="30.75" customHeight="1">
      <c r="A49" s="29">
        <v>2</v>
      </c>
      <c r="B49" s="20" t="s">
        <v>8</v>
      </c>
      <c r="C49" s="24">
        <v>10</v>
      </c>
      <c r="D49" s="21" t="s">
        <v>30</v>
      </c>
      <c r="E49" s="21">
        <v>9</v>
      </c>
      <c r="F49" s="22">
        <f>E49*C49</f>
        <v>90</v>
      </c>
      <c r="G49" s="21">
        <v>12</v>
      </c>
      <c r="H49" s="22">
        <f>G49*C49</f>
        <v>120</v>
      </c>
      <c r="I49" s="43" t="s">
        <v>85</v>
      </c>
      <c r="J49" s="72"/>
      <c r="K49" s="72"/>
      <c r="L49" s="72"/>
      <c r="M49" s="72"/>
      <c r="N49" s="72"/>
      <c r="O49" s="72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17" ht="18" customHeight="1">
      <c r="A50" s="56" t="s">
        <v>60</v>
      </c>
      <c r="B50" s="57" t="s">
        <v>42</v>
      </c>
      <c r="C50" s="58"/>
      <c r="D50" s="58"/>
      <c r="E50" s="58"/>
      <c r="F50" s="59"/>
      <c r="G50" s="59"/>
      <c r="H50" s="59"/>
      <c r="I50" s="60"/>
      <c r="J50" s="72"/>
      <c r="K50" s="72"/>
      <c r="L50" s="72"/>
      <c r="M50" s="72"/>
      <c r="N50" s="72"/>
      <c r="O50" s="72"/>
      <c r="P50" s="49"/>
      <c r="Q50" s="49"/>
    </row>
    <row r="51" spans="1:30" s="67" customFormat="1" ht="65.25" customHeight="1">
      <c r="A51" s="68">
        <v>1</v>
      </c>
      <c r="B51" s="77" t="s">
        <v>75</v>
      </c>
      <c r="C51" s="27">
        <v>129</v>
      </c>
      <c r="D51" s="45" t="s">
        <v>9</v>
      </c>
      <c r="E51" s="27">
        <v>45</v>
      </c>
      <c r="F51" s="21">
        <f>C51*E51</f>
        <v>5805</v>
      </c>
      <c r="G51" s="27">
        <v>30</v>
      </c>
      <c r="H51" s="21">
        <f>C51*G51</f>
        <v>3870</v>
      </c>
      <c r="I51" s="25" t="s">
        <v>74</v>
      </c>
      <c r="J51" s="119"/>
      <c r="K51" s="120"/>
      <c r="L51" s="120"/>
      <c r="M51" s="120"/>
      <c r="N51" s="120"/>
      <c r="O51" s="120"/>
      <c r="P51" s="120"/>
      <c r="Q51" s="120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256" s="76" customFormat="1" ht="27.75" customHeight="1">
      <c r="A52" s="27">
        <v>2</v>
      </c>
      <c r="B52" s="82" t="s">
        <v>89</v>
      </c>
      <c r="C52" s="27">
        <v>1</v>
      </c>
      <c r="D52" s="83" t="s">
        <v>66</v>
      </c>
      <c r="E52" s="27">
        <v>400</v>
      </c>
      <c r="F52" s="21">
        <f>C52*E52</f>
        <v>400</v>
      </c>
      <c r="G52" s="27">
        <v>500</v>
      </c>
      <c r="H52" s="21">
        <f>C52*G52</f>
        <v>500</v>
      </c>
      <c r="I52" s="82" t="s">
        <v>67</v>
      </c>
      <c r="J52" s="119"/>
      <c r="K52" s="120"/>
      <c r="L52" s="120"/>
      <c r="M52" s="120"/>
      <c r="N52" s="120"/>
      <c r="O52" s="120"/>
      <c r="P52" s="120"/>
      <c r="Q52" s="120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76" customFormat="1" ht="24" customHeight="1">
      <c r="A53" s="53" t="s">
        <v>88</v>
      </c>
      <c r="B53" s="55" t="s">
        <v>38</v>
      </c>
      <c r="C53" s="106" t="s">
        <v>37</v>
      </c>
      <c r="D53" s="107"/>
      <c r="E53" s="108"/>
      <c r="F53" s="53">
        <f>SUM(F8:F52)</f>
        <v>15158.039999999997</v>
      </c>
      <c r="G53" s="51" t="s">
        <v>36</v>
      </c>
      <c r="H53" s="53">
        <f>SUM(H8:H52)</f>
        <v>15612.3</v>
      </c>
      <c r="I53" s="52" t="s">
        <v>35</v>
      </c>
      <c r="J53" s="72"/>
      <c r="K53" s="72"/>
      <c r="L53" s="72"/>
      <c r="M53" s="72"/>
      <c r="N53" s="72"/>
      <c r="O53" s="72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</row>
    <row r="54" spans="1:30" s="49" customFormat="1" ht="21.75" customHeight="1">
      <c r="A54" s="44" t="s">
        <v>52</v>
      </c>
      <c r="B54" s="46" t="s">
        <v>18</v>
      </c>
      <c r="C54" s="121" t="s">
        <v>19</v>
      </c>
      <c r="D54" s="122"/>
      <c r="E54" s="123"/>
      <c r="F54" s="116">
        <f>(H53+F53)*0.08+514</f>
        <v>2975.6272</v>
      </c>
      <c r="G54" s="117"/>
      <c r="H54" s="118"/>
      <c r="I54" s="47" t="s">
        <v>90</v>
      </c>
      <c r="J54" s="109"/>
      <c r="K54" s="110"/>
      <c r="L54" s="110"/>
      <c r="M54" s="72"/>
      <c r="N54" s="72"/>
      <c r="O54" s="72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256" s="49" customFormat="1" ht="19.5" customHeight="1">
      <c r="A55" s="44" t="s">
        <v>40</v>
      </c>
      <c r="B55" s="46" t="s">
        <v>54</v>
      </c>
      <c r="C55" s="121" t="s">
        <v>69</v>
      </c>
      <c r="D55" s="122"/>
      <c r="E55" s="123"/>
      <c r="F55" s="116">
        <f>(F53+H53)*0.17</f>
        <v>5230.9578</v>
      </c>
      <c r="G55" s="117"/>
      <c r="H55" s="118"/>
      <c r="I55" s="50"/>
      <c r="J55" s="72"/>
      <c r="K55" s="72"/>
      <c r="L55" s="72"/>
      <c r="M55" s="72"/>
      <c r="N55" s="72"/>
      <c r="O55" s="72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30" s="10" customFormat="1" ht="18" customHeight="1">
      <c r="A56" s="30" t="s">
        <v>58</v>
      </c>
      <c r="B56" s="30" t="s">
        <v>55</v>
      </c>
      <c r="C56" s="31"/>
      <c r="D56" s="31"/>
      <c r="E56" s="31"/>
      <c r="F56" s="31"/>
      <c r="G56" s="31"/>
      <c r="H56" s="31"/>
      <c r="I56" s="32"/>
      <c r="J56" s="72"/>
      <c r="K56" s="72"/>
      <c r="L56" s="72"/>
      <c r="M56" s="72"/>
      <c r="N56" s="72"/>
      <c r="O56" s="72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s="10" customFormat="1" ht="26.25" customHeight="1">
      <c r="A57" s="27">
        <v>1</v>
      </c>
      <c r="B57" s="26" t="s">
        <v>16</v>
      </c>
      <c r="C57" s="27">
        <v>1</v>
      </c>
      <c r="D57" s="27" t="s">
        <v>12</v>
      </c>
      <c r="E57" s="27">
        <v>0</v>
      </c>
      <c r="F57" s="21">
        <f>E57*C57</f>
        <v>0</v>
      </c>
      <c r="G57" s="27">
        <v>800</v>
      </c>
      <c r="H57" s="21">
        <f>C57*G57</f>
        <v>800</v>
      </c>
      <c r="I57" s="28" t="s">
        <v>64</v>
      </c>
      <c r="J57" s="72"/>
      <c r="K57" s="72"/>
      <c r="L57" s="72"/>
      <c r="M57" s="72"/>
      <c r="N57" s="72"/>
      <c r="O57" s="72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10" customFormat="1" ht="24.75" customHeight="1">
      <c r="A58" s="27">
        <v>2</v>
      </c>
      <c r="B58" s="26" t="s">
        <v>17</v>
      </c>
      <c r="C58" s="27">
        <v>1</v>
      </c>
      <c r="D58" s="27" t="s">
        <v>12</v>
      </c>
      <c r="E58" s="27">
        <v>0</v>
      </c>
      <c r="F58" s="21">
        <f>E58*C58</f>
        <v>0</v>
      </c>
      <c r="G58" s="27">
        <v>700</v>
      </c>
      <c r="H58" s="21">
        <f>C58*G58</f>
        <v>700</v>
      </c>
      <c r="I58" s="28" t="s">
        <v>31</v>
      </c>
      <c r="J58" s="72"/>
      <c r="K58" s="72"/>
      <c r="L58" s="72"/>
      <c r="M58" s="72"/>
      <c r="N58" s="72"/>
      <c r="O58" s="72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s="10" customFormat="1" ht="24.75" customHeight="1">
      <c r="A59" s="27">
        <v>3</v>
      </c>
      <c r="B59" s="26" t="s">
        <v>76</v>
      </c>
      <c r="C59" s="27">
        <v>1</v>
      </c>
      <c r="D59" s="27" t="s">
        <v>12</v>
      </c>
      <c r="E59" s="27">
        <v>0</v>
      </c>
      <c r="F59" s="21">
        <f>E59*C59</f>
        <v>0</v>
      </c>
      <c r="G59" s="27">
        <v>350</v>
      </c>
      <c r="H59" s="21">
        <f>C59*G59</f>
        <v>350</v>
      </c>
      <c r="I59" s="28" t="s">
        <v>96</v>
      </c>
      <c r="J59" s="72"/>
      <c r="K59" s="72"/>
      <c r="L59" s="72"/>
      <c r="M59" s="72"/>
      <c r="N59" s="72"/>
      <c r="O59" s="72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256" ht="21" customHeight="1">
      <c r="A60" s="61" t="s">
        <v>53</v>
      </c>
      <c r="B60" s="62" t="s">
        <v>41</v>
      </c>
      <c r="C60" s="124" t="s">
        <v>20</v>
      </c>
      <c r="D60" s="125"/>
      <c r="E60" s="126"/>
      <c r="F60" s="116">
        <f>F53+H53+F54+F55+H57+H58+H59</f>
        <v>40826.925</v>
      </c>
      <c r="G60" s="117"/>
      <c r="H60" s="118"/>
      <c r="I60" s="63"/>
      <c r="J60" s="72"/>
      <c r="K60" s="72"/>
      <c r="L60" s="72"/>
      <c r="M60" s="72"/>
      <c r="N60" s="72"/>
      <c r="O60" s="7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11" customFormat="1" ht="18" customHeight="1">
      <c r="A61" s="33" t="s">
        <v>21</v>
      </c>
      <c r="B61" s="34"/>
      <c r="C61" s="33"/>
      <c r="D61" s="33"/>
      <c r="E61" s="35"/>
      <c r="F61" s="35"/>
      <c r="G61" s="36"/>
      <c r="H61" s="35"/>
      <c r="I61" s="34" t="s">
        <v>34</v>
      </c>
      <c r="J61" s="72"/>
      <c r="K61" s="72"/>
      <c r="L61" s="72"/>
      <c r="M61" s="72"/>
      <c r="N61" s="72"/>
      <c r="O61" s="72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s="12" customFormat="1" ht="18" customHeight="1">
      <c r="A62" s="37" t="s">
        <v>22</v>
      </c>
      <c r="B62" s="127" t="s">
        <v>23</v>
      </c>
      <c r="C62" s="127"/>
      <c r="D62" s="127"/>
      <c r="E62" s="127"/>
      <c r="F62" s="127"/>
      <c r="G62" s="127"/>
      <c r="H62" s="127"/>
      <c r="I62" s="127"/>
      <c r="J62" s="72"/>
      <c r="K62" s="72"/>
      <c r="L62" s="72"/>
      <c r="M62" s="72"/>
      <c r="N62" s="72"/>
      <c r="O62" s="72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12" customFormat="1" ht="18" customHeight="1">
      <c r="A63" s="37" t="s">
        <v>22</v>
      </c>
      <c r="B63" s="89" t="s">
        <v>24</v>
      </c>
      <c r="C63" s="89"/>
      <c r="D63" s="89"/>
      <c r="E63" s="89"/>
      <c r="F63" s="89"/>
      <c r="G63" s="89"/>
      <c r="H63" s="89"/>
      <c r="I63" s="89"/>
      <c r="J63" s="2"/>
      <c r="K63" s="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2" customFormat="1" ht="18" customHeight="1">
      <c r="A64" s="37" t="s">
        <v>22</v>
      </c>
      <c r="B64" s="89" t="s">
        <v>32</v>
      </c>
      <c r="C64" s="89"/>
      <c r="D64" s="89"/>
      <c r="E64" s="89"/>
      <c r="F64" s="89"/>
      <c r="G64" s="89"/>
      <c r="H64" s="89"/>
      <c r="I64" s="89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12" customFormat="1" ht="18" customHeight="1">
      <c r="A65" s="37" t="s">
        <v>22</v>
      </c>
      <c r="B65" s="89" t="s">
        <v>25</v>
      </c>
      <c r="C65" s="89"/>
      <c r="D65" s="89"/>
      <c r="E65" s="89"/>
      <c r="F65" s="89"/>
      <c r="G65" s="89"/>
      <c r="H65" s="89"/>
      <c r="I65" s="89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9" ht="14.25">
      <c r="A66" s="38" t="s">
        <v>22</v>
      </c>
      <c r="B66" s="91" t="s">
        <v>39</v>
      </c>
      <c r="C66" s="91"/>
      <c r="D66" s="91"/>
      <c r="E66" s="91"/>
      <c r="F66" s="91"/>
      <c r="G66" s="91"/>
      <c r="H66" s="91"/>
      <c r="I66" s="91"/>
    </row>
    <row r="67" spans="1:9" ht="16.5" customHeight="1">
      <c r="A67" s="38" t="s">
        <v>22</v>
      </c>
      <c r="B67" s="91" t="s">
        <v>28</v>
      </c>
      <c r="C67" s="91"/>
      <c r="D67" s="91"/>
      <c r="E67" s="91"/>
      <c r="F67" s="91"/>
      <c r="G67" s="91"/>
      <c r="H67" s="91"/>
      <c r="I67" s="91"/>
    </row>
    <row r="68" spans="1:9" ht="14.25">
      <c r="A68" s="38" t="s">
        <v>22</v>
      </c>
      <c r="B68" s="91" t="s">
        <v>51</v>
      </c>
      <c r="C68" s="91"/>
      <c r="D68" s="91"/>
      <c r="E68" s="91"/>
      <c r="F68" s="91"/>
      <c r="G68" s="91"/>
      <c r="H68" s="91"/>
      <c r="I68" s="91"/>
    </row>
    <row r="69" spans="1:9" ht="14.25">
      <c r="A69" s="38" t="s">
        <v>22</v>
      </c>
      <c r="B69" s="91" t="s">
        <v>97</v>
      </c>
      <c r="C69" s="91"/>
      <c r="D69" s="91"/>
      <c r="E69" s="91"/>
      <c r="F69" s="91"/>
      <c r="G69" s="91"/>
      <c r="H69" s="91"/>
      <c r="I69" s="91"/>
    </row>
    <row r="70" spans="1:9" ht="18.75" customHeight="1">
      <c r="A70" s="40"/>
      <c r="B70" s="90" t="s">
        <v>26</v>
      </c>
      <c r="C70" s="90"/>
      <c r="D70" s="40"/>
      <c r="E70" s="41"/>
      <c r="F70" s="41"/>
      <c r="G70" s="42"/>
      <c r="H70" s="41"/>
      <c r="I70" s="39" t="s">
        <v>27</v>
      </c>
    </row>
    <row r="71" spans="1:9" ht="18.75" customHeight="1">
      <c r="A71" s="40"/>
      <c r="B71" s="39"/>
      <c r="C71" s="40"/>
      <c r="D71" s="40"/>
      <c r="E71" s="41"/>
      <c r="F71" s="41"/>
      <c r="G71" s="42"/>
      <c r="H71" s="41"/>
      <c r="I71" s="39"/>
    </row>
    <row r="72" spans="2:9" ht="18.75" customHeight="1">
      <c r="B72" s="88" t="s">
        <v>46</v>
      </c>
      <c r="C72" s="88"/>
      <c r="D72" s="88"/>
      <c r="I72" s="2" t="s">
        <v>47</v>
      </c>
    </row>
  </sheetData>
  <mergeCells count="39">
    <mergeCell ref="B62:I62"/>
    <mergeCell ref="F55:H55"/>
    <mergeCell ref="C55:E55"/>
    <mergeCell ref="C54:E54"/>
    <mergeCell ref="C60:E60"/>
    <mergeCell ref="F60:H60"/>
    <mergeCell ref="A24:B24"/>
    <mergeCell ref="J51:Q52"/>
    <mergeCell ref="A29:B29"/>
    <mergeCell ref="A43:B43"/>
    <mergeCell ref="A47:B47"/>
    <mergeCell ref="C53:E53"/>
    <mergeCell ref="J54:L54"/>
    <mergeCell ref="I5:I6"/>
    <mergeCell ref="A33:B33"/>
    <mergeCell ref="G5:H5"/>
    <mergeCell ref="A7:B7"/>
    <mergeCell ref="A13:B13"/>
    <mergeCell ref="F54:H54"/>
    <mergeCell ref="A19:B19"/>
    <mergeCell ref="A38:B38"/>
    <mergeCell ref="A1:I1"/>
    <mergeCell ref="A3:I3"/>
    <mergeCell ref="A4:I4"/>
    <mergeCell ref="A5:A6"/>
    <mergeCell ref="B5:B6"/>
    <mergeCell ref="A2:I2"/>
    <mergeCell ref="C5:C6"/>
    <mergeCell ref="D5:D6"/>
    <mergeCell ref="E5:F5"/>
    <mergeCell ref="B72:D72"/>
    <mergeCell ref="B63:I63"/>
    <mergeCell ref="B70:C70"/>
    <mergeCell ref="B64:I64"/>
    <mergeCell ref="B66:I66"/>
    <mergeCell ref="B67:I67"/>
    <mergeCell ref="B65:I65"/>
    <mergeCell ref="B69:I69"/>
    <mergeCell ref="B68:I68"/>
  </mergeCells>
  <printOptions/>
  <pageMargins left="0.5511811023622047" right="0.15748031496062992" top="0.5118110236220472" bottom="0.3937007874015748" header="0.31496062992125984" footer="0.11811023622047245"/>
  <pageSetup horizontalDpi="600" verticalDpi="600" orientation="portrait" paperSize="9" scale="80" r:id="rId1"/>
  <headerFooter alignWithMargins="0">
    <oddFooter>&amp;C第 &amp;P 页，共 &amp;N 页</oddFooter>
  </headerFooter>
  <ignoredErrors>
    <ignoredError sqref="F17 H17 F28 H28 F23 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zhuoyue</cp:lastModifiedBy>
  <cp:lastPrinted>2011-02-26T02:42:33Z</cp:lastPrinted>
  <dcterms:created xsi:type="dcterms:W3CDTF">2006-09-24T05:52:42Z</dcterms:created>
  <dcterms:modified xsi:type="dcterms:W3CDTF">2011-12-12T06:03:36Z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