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activeTab="0"/>
  </bookViews>
  <sheets>
    <sheet name="方案" sheetId="1" r:id="rId1"/>
  </sheets>
  <definedNames>
    <definedName name="_xlnm.Print_Area" localSheetId="0">'方案'!$A$1:$I$94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<sst xmlns="http://schemas.openxmlformats.org/spreadsheetml/2006/main" count="244" uniqueCount="112">
  <si>
    <t>北京齐家盛装饰南昌分公司工程报价单</t>
  </si>
  <si>
    <t>京城唯一透明化报价，核算成本才是硬道理</t>
  </si>
  <si>
    <t>工程地址：保利塞纳河畔</t>
  </si>
  <si>
    <t>业主：    电话： 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</si>
  <si>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</si>
  <si>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</si>
  <si>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</si>
  <si>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</si>
  <si>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</si>
  <si>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</si>
  <si>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</si>
  <si>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</si>
  <si>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</si>
  <si>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一、入户花园</t>
  </si>
  <si>
    <t>墙顶面批灰</t>
  </si>
  <si>
    <t>㎡</t>
  </si>
  <si>
    <t>墙面膏灰批荡找平。</t>
  </si>
  <si>
    <t>顶面刷漆</t>
  </si>
  <si>
    <t>批刮多乐士腻子二至三遍，打磨平整。刷底漆一遍，多乐士金装五合一面漆二遍。(不含特殊处理)</t>
  </si>
  <si>
    <t>墙面刷漆</t>
  </si>
  <si>
    <t>铺地砖</t>
  </si>
  <si>
    <t>海螺牌32.5硅酸盐水泥、中砂水泥沙浆铺贴。
 规格≥250mm≤800mm　不含找平、拉毛、及地面处理
(主材、勾缝剂业主自购，贴砖厚度不超过30mm)</t>
  </si>
  <si>
    <t>贴踢脚线</t>
  </si>
  <si>
    <t>m</t>
  </si>
  <si>
    <t>海螺牌32.5硅酸盐水泥、中砂水泥沙浆铺贴。
(主材、勾缝剂业主自购，贴砖厚度不超过30mm)</t>
  </si>
  <si>
    <t>造型吊顶</t>
  </si>
  <si>
    <t>轻钢龙骨，龙牌石膏板造型吊顶。(不含木质线条，雕花）</t>
  </si>
  <si>
    <t>过门石</t>
  </si>
  <si>
    <t>块</t>
  </si>
  <si>
    <t>黑金沙大理石，水泥砂浆铺贴。</t>
  </si>
  <si>
    <t>鞋柜</t>
  </si>
  <si>
    <t>上新E1级大芯板衬底,3厘饰面板饰面,背板为一级9厘板，同木质实木线条收边,刷多乐士清漆,底漆三遍,面漆二遍.（面积＞1m2）按展开面积计算,含油漆,着色漆另计.（不含五金，玻璃）</t>
  </si>
  <si>
    <t>拆墙</t>
  </si>
  <si>
    <t>项</t>
  </si>
  <si>
    <t>仅人工费（含修补）</t>
  </si>
  <si>
    <t>二、客餐厅及走道</t>
  </si>
  <si>
    <t>墙面批灰</t>
  </si>
  <si>
    <t>过道处造型吊顶</t>
  </si>
  <si>
    <t>轻钢龙骨，龙牌石膏板造型吊顶。</t>
  </si>
  <si>
    <t>客餐厅造型吊顶</t>
  </si>
  <si>
    <t>电视墙大芯板打底基层</t>
  </si>
  <si>
    <t>详见施工图</t>
  </si>
  <si>
    <t>推拉门基层</t>
  </si>
  <si>
    <t>上新E1级大芯板衬底,</t>
  </si>
  <si>
    <t>三、主卧</t>
  </si>
  <si>
    <t>无门衣柜</t>
  </si>
  <si>
    <t>吊柜</t>
  </si>
  <si>
    <t>四、女儿房</t>
  </si>
  <si>
    <t>书柜</t>
  </si>
  <si>
    <t>书柜背面石膏板</t>
  </si>
  <si>
    <t>书柜背面封石膏板</t>
  </si>
  <si>
    <t>储物式地台</t>
  </si>
  <si>
    <t>五、书房</t>
  </si>
  <si>
    <t>拆墙（24墙）</t>
  </si>
  <si>
    <t>六、厨房</t>
  </si>
  <si>
    <t>贴墙砖</t>
  </si>
  <si>
    <t xml:space="preserve">海螺牌32.5硅酸盐水泥、中砂水泥沙浆铺贴。
规格≥200mm*200mm。不含找平、拉毛、及墙面处理。
(主材、勾缝剂业主自购，贴砖厚度不超过30mm) </t>
  </si>
  <si>
    <t>包立管</t>
  </si>
  <si>
    <t>根</t>
  </si>
  <si>
    <t>红砖或轻体砖包管,海螺牌32.5水泥沙浆抹灰（不含表层装饰）</t>
  </si>
  <si>
    <t>七、次卫生间</t>
  </si>
  <si>
    <t>墙地面做防水</t>
  </si>
  <si>
    <t>雷邦士防水涂料两遍。返墙300mm(衣柜背面墙1.8米高）</t>
  </si>
  <si>
    <t>地面回填</t>
  </si>
  <si>
    <t>渣土回填，水泥砂浆抹平。</t>
  </si>
  <si>
    <t>六、客厅阳台</t>
  </si>
  <si>
    <t>地面做防水</t>
  </si>
  <si>
    <t>雷邦士防水涂料两遍。</t>
  </si>
  <si>
    <t>八</t>
  </si>
  <si>
    <t>水电改造</t>
  </si>
  <si>
    <t>电路改造，给水路改造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</si>
  <si>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</si>
  <si>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排水改造</t>
  </si>
  <si>
    <t>港丰PVC排水管，接头、配件、安装。水龙头、三角阀、软管等墙外部件由业主自购。</t>
  </si>
  <si>
    <t>成本核算</t>
  </si>
  <si>
    <t>材料</t>
  </si>
  <si>
    <t>九</t>
  </si>
  <si>
    <t>管理费</t>
  </si>
  <si>
    <t>总价*8%</t>
  </si>
  <si>
    <t>161*60*0.08=772（墙、地砖管理费）</t>
  </si>
  <si>
    <t>十</t>
  </si>
  <si>
    <t>毛利润</t>
  </si>
  <si>
    <t>总价*17%</t>
  </si>
  <si>
    <t>十一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</si>
  <si>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</si>
  <si>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</si>
  <si>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</si>
  <si>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</si>
  <si>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</si>
  <si>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</si>
  <si>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</si>
  <si>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设计费</t>
  </si>
  <si>
    <t>十二、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</si>
  <si>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</si>
  <si>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</si>
  <si>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</si>
  <si>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</si>
  <si>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</si>
  <si>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</si>
  <si>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</si>
  <si>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</si>
  <si>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</si>
  <si>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</si>
  <si>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</si>
  <si>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</si>
  <si>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</si>
  <si>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</si>
  <si>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</si>
  <si>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</si>
  <si>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</si>
  <si>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 xml:space="preserve">          2011年   月   日</t>
  </si>
  <si>
    <t xml:space="preserve">        2011年   月   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</si>
</sst>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1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sz val="10"/>
      <color indexed="63"/>
      <name val="Times New Roman"/>
      <family val="1"/>
    </font>
    <font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186" fontId="10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0" fillId="4" borderId="2" xfId="0" applyNumberFormat="1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9" fillId="5" borderId="2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186" fontId="9" fillId="3" borderId="2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187" fontId="9" fillId="4" borderId="1" xfId="0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187" fontId="10" fillId="4" borderId="3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0" fillId="2" borderId="0" xfId="0" applyNumberForma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9" fontId="10" fillId="4" borderId="7" xfId="0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9" fontId="10" fillId="4" borderId="3" xfId="0" applyNumberFormat="1" applyFont="1" applyFill="1" applyBorder="1" applyAlignment="1">
      <alignment horizontal="center" vertical="center"/>
    </xf>
    <xf numFmtId="187" fontId="9" fillId="4" borderId="7" xfId="0" applyNumberFormat="1" applyFont="1" applyFill="1" applyBorder="1" applyAlignment="1">
      <alignment horizontal="center" vertical="center"/>
    </xf>
    <xf numFmtId="187" fontId="9" fillId="4" borderId="1" xfId="0" applyNumberFormat="1" applyFont="1" applyFill="1" applyBorder="1" applyAlignment="1">
      <alignment horizontal="center" vertical="center"/>
    </xf>
    <xf numFmtId="187" fontId="9" fillId="4" borderId="3" xfId="0" applyNumberFormat="1" applyFont="1" applyFill="1" applyBorder="1" applyAlignment="1">
      <alignment horizontal="center" vertical="center"/>
    </xf>
    <xf numFmtId="9" fontId="11" fillId="3" borderId="7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186" fontId="9" fillId="3" borderId="7" xfId="0" applyNumberFormat="1" applyFont="1" applyFill="1" applyBorder="1" applyAlignment="1">
      <alignment horizontal="center" vertical="center"/>
    </xf>
    <xf numFmtId="186" fontId="9" fillId="3" borderId="1" xfId="0" applyNumberFormat="1" applyFont="1" applyFill="1" applyBorder="1" applyAlignment="1">
      <alignment horizontal="center" vertical="center"/>
    </xf>
    <xf numFmtId="186" fontId="9" fillId="3" borderId="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4.75390625" style="1" customWidth="1"/>
    <col min="2" max="2" width="17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4.125" style="2" customWidth="1"/>
    <col min="10" max="10" width="9.00390625" style="5" bestFit="1" customWidth="1"/>
    <col min="11" max="11" width="9.25390625" style="5" bestFit="1" customWidth="1"/>
    <col min="12" max="16384" width="9.00390625" style="5" bestFit="1" customWidth="1"/>
  </cols>
  <sheetData>
    <row r="1" spans="1:9" ht="34.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10"/>
    </row>
    <row r="2" spans="1:9" ht="34.5" customHeight="1">
      <c r="A2" s="111" t="s">
        <v>1</v>
      </c>
      <c r="B2" s="112"/>
      <c r="C2" s="113"/>
      <c r="D2" s="113"/>
      <c r="E2" s="113"/>
      <c r="F2" s="113"/>
      <c r="G2" s="113"/>
      <c r="H2" s="113"/>
      <c r="I2" s="113"/>
    </row>
    <row r="3" spans="1:9" s="6" customFormat="1" ht="22.5" customHeight="1">
      <c r="A3" s="114" t="s">
        <v>2</v>
      </c>
      <c r="B3" s="115"/>
      <c r="C3" s="115"/>
      <c r="D3" s="115"/>
      <c r="E3" s="115"/>
      <c r="F3" s="115"/>
      <c r="G3" s="115"/>
      <c r="H3" s="115"/>
      <c r="I3" s="116"/>
    </row>
    <row r="4" spans="1:9" s="6" customFormat="1" ht="22.5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</row>
    <row r="5" spans="1:9" s="7" customFormat="1" ht="19.5" customHeight="1">
      <c r="A5" s="144" t="s">
        <v>4</v>
      </c>
      <c r="B5" s="146" t="s">
        <v>5</v>
      </c>
      <c r="C5" s="146" t="s">
        <v>6</v>
      </c>
      <c r="D5" s="146" t="s">
        <v>7</v>
      </c>
      <c r="E5" s="118" t="s">
        <v>8</v>
      </c>
      <c r="F5" s="119"/>
      <c r="G5" s="118" t="s">
        <v>9</v>
      </c>
      <c r="H5" s="119"/>
      <c r="I5" s="146" t="s">
        <v>10</v>
      </c>
    </row>
    <row r="6" spans="1:9" ht="18.75" customHeight="1">
      <c r="A6" s="145"/>
      <c r="B6" s="147"/>
      <c r="C6" s="147"/>
      <c r="D6" s="147"/>
      <c r="E6" s="17" t="s">
        <v>11</v>
      </c>
      <c r="F6" s="17" t="s">
        <v>12</v>
      </c>
      <c r="G6" s="17" t="s">
        <v>11</v>
      </c>
      <c r="H6" s="17" t="s">
        <v>12</v>
      </c>
      <c r="I6" s="147"/>
    </row>
    <row r="7" spans="1:9" ht="18" customHeight="1">
      <c r="A7" s="120" t="s">
        <v>13</v>
      </c>
      <c r="B7" s="121"/>
      <c r="C7" s="75"/>
      <c r="D7" s="75"/>
      <c r="E7" s="74"/>
      <c r="F7" s="74"/>
      <c r="G7" s="75"/>
      <c r="H7" s="74"/>
      <c r="I7" s="76"/>
    </row>
    <row r="8" spans="1:15" s="9" customFormat="1" ht="20.25" customHeight="1">
      <c r="A8" s="20">
        <v>1</v>
      </c>
      <c r="B8" s="21" t="s">
        <v>14</v>
      </c>
      <c r="C8" s="22">
        <f>16.1*2.7</f>
        <v>43.470000000000006</v>
      </c>
      <c r="D8" s="22" t="s">
        <v>15</v>
      </c>
      <c r="E8" s="22">
        <v>3</v>
      </c>
      <c r="F8" s="23">
        <f>E8*C8</f>
        <v>130.41000000000003</v>
      </c>
      <c r="G8" s="22">
        <v>3</v>
      </c>
      <c r="H8" s="23">
        <f aca="true" t="shared" si="0" ref="H8:H16">G8*C8</f>
        <v>130.41000000000003</v>
      </c>
      <c r="I8" s="51" t="s">
        <v>16</v>
      </c>
      <c r="J8" s="16"/>
      <c r="K8" s="96"/>
      <c r="L8" s="96"/>
      <c r="M8" s="96"/>
      <c r="N8" s="96"/>
      <c r="O8" s="96"/>
    </row>
    <row r="9" spans="1:9" s="9" customFormat="1" ht="26.25" customHeight="1">
      <c r="A9" s="20">
        <v>2</v>
      </c>
      <c r="B9" s="21" t="s">
        <v>17</v>
      </c>
      <c r="C9" s="22">
        <v>10.1</v>
      </c>
      <c r="D9" s="22" t="s">
        <v>15</v>
      </c>
      <c r="E9" s="22">
        <v>13</v>
      </c>
      <c r="F9" s="23">
        <f>E9*C9</f>
        <v>131.29999999999998</v>
      </c>
      <c r="G9" s="22">
        <v>12</v>
      </c>
      <c r="H9" s="23">
        <f t="shared" si="0"/>
        <v>121.19999999999999</v>
      </c>
      <c r="I9" s="51" t="s">
        <v>18</v>
      </c>
    </row>
    <row r="10" spans="1:9" s="8" customFormat="1" ht="24.75" customHeight="1">
      <c r="A10" s="52">
        <v>3</v>
      </c>
      <c r="B10" s="21" t="s">
        <v>19</v>
      </c>
      <c r="C10" s="22">
        <f>16.1*2.7</f>
        <v>43.470000000000006</v>
      </c>
      <c r="D10" s="22" t="s">
        <v>15</v>
      </c>
      <c r="E10" s="22">
        <v>13</v>
      </c>
      <c r="F10" s="23">
        <f>E10*C10</f>
        <v>565.1100000000001</v>
      </c>
      <c r="G10" s="22">
        <v>12</v>
      </c>
      <c r="H10" s="23">
        <f t="shared" si="0"/>
        <v>521.6400000000001</v>
      </c>
      <c r="I10" s="51" t="s">
        <v>18</v>
      </c>
    </row>
    <row r="11" spans="1:30" s="14" customFormat="1" ht="37.5" customHeight="1">
      <c r="A11" s="20">
        <v>4</v>
      </c>
      <c r="B11" s="21" t="s">
        <v>20</v>
      </c>
      <c r="C11" s="22">
        <v>10.1</v>
      </c>
      <c r="D11" s="22" t="s">
        <v>15</v>
      </c>
      <c r="E11" s="22">
        <v>10</v>
      </c>
      <c r="F11" s="23">
        <f>E11*C11</f>
        <v>101</v>
      </c>
      <c r="G11" s="22">
        <v>25</v>
      </c>
      <c r="H11" s="23">
        <f t="shared" si="0"/>
        <v>252.5</v>
      </c>
      <c r="I11" s="26" t="s">
        <v>21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14" customFormat="1" ht="28.5" customHeight="1">
      <c r="A12" s="20">
        <v>5</v>
      </c>
      <c r="B12" s="21" t="s">
        <v>22</v>
      </c>
      <c r="C12" s="22">
        <v>16</v>
      </c>
      <c r="D12" s="22" t="s">
        <v>23</v>
      </c>
      <c r="E12" s="22">
        <v>2</v>
      </c>
      <c r="F12" s="23">
        <f>E12*C12</f>
        <v>32</v>
      </c>
      <c r="G12" s="22">
        <v>8</v>
      </c>
      <c r="H12" s="23">
        <f t="shared" si="0"/>
        <v>128</v>
      </c>
      <c r="I12" s="26" t="s">
        <v>24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9" ht="27.75" customHeight="1">
      <c r="A13" s="20">
        <v>6</v>
      </c>
      <c r="B13" s="27" t="s">
        <v>25</v>
      </c>
      <c r="C13" s="28">
        <v>10.1</v>
      </c>
      <c r="D13" s="22" t="s">
        <v>15</v>
      </c>
      <c r="E13" s="105">
        <v>45</v>
      </c>
      <c r="F13" s="28">
        <f>C13*E13</f>
        <v>454.5</v>
      </c>
      <c r="G13" s="28">
        <v>50</v>
      </c>
      <c r="H13" s="23">
        <f t="shared" si="0"/>
        <v>505</v>
      </c>
      <c r="I13" s="85" t="s">
        <v>26</v>
      </c>
    </row>
    <row r="14" spans="1:9" ht="27.75" customHeight="1">
      <c r="A14" s="20">
        <v>7</v>
      </c>
      <c r="B14" s="27" t="s">
        <v>27</v>
      </c>
      <c r="C14" s="28">
        <v>2</v>
      </c>
      <c r="D14" s="22" t="s">
        <v>28</v>
      </c>
      <c r="E14" s="105">
        <v>70</v>
      </c>
      <c r="F14" s="28">
        <f>C14*E14</f>
        <v>140</v>
      </c>
      <c r="G14" s="28">
        <v>15</v>
      </c>
      <c r="H14" s="23">
        <f t="shared" si="0"/>
        <v>30</v>
      </c>
      <c r="I14" s="85" t="s">
        <v>29</v>
      </c>
    </row>
    <row r="15" spans="1:9" s="106" customFormat="1" ht="57" customHeight="1">
      <c r="A15" s="22">
        <v>8</v>
      </c>
      <c r="B15" s="103" t="s">
        <v>30</v>
      </c>
      <c r="C15" s="102">
        <f>1.7*1.2*4</f>
        <v>8.16</v>
      </c>
      <c r="D15" s="102" t="s">
        <v>15</v>
      </c>
      <c r="E15" s="102">
        <v>80</v>
      </c>
      <c r="F15" s="101">
        <f>E15*C15</f>
        <v>652.8</v>
      </c>
      <c r="G15" s="102">
        <v>90</v>
      </c>
      <c r="H15" s="101">
        <f t="shared" si="0"/>
        <v>734.4</v>
      </c>
      <c r="I15" s="107" t="s">
        <v>31</v>
      </c>
    </row>
    <row r="16" spans="1:9" s="106" customFormat="1" ht="28.5" customHeight="1">
      <c r="A16" s="22">
        <v>9</v>
      </c>
      <c r="B16" s="103" t="s">
        <v>32</v>
      </c>
      <c r="C16" s="102">
        <v>1</v>
      </c>
      <c r="D16" s="102" t="s">
        <v>33</v>
      </c>
      <c r="E16" s="102">
        <v>20</v>
      </c>
      <c r="F16" s="101">
        <f>E16*C16</f>
        <v>20</v>
      </c>
      <c r="G16" s="102">
        <v>320</v>
      </c>
      <c r="H16" s="101">
        <f t="shared" si="0"/>
        <v>320</v>
      </c>
      <c r="I16" s="107" t="s">
        <v>34</v>
      </c>
    </row>
    <row r="17" spans="1:9" ht="18" customHeight="1">
      <c r="A17" s="120" t="s">
        <v>35</v>
      </c>
      <c r="B17" s="121"/>
      <c r="C17" s="75"/>
      <c r="D17" s="75"/>
      <c r="E17" s="74"/>
      <c r="F17" s="74"/>
      <c r="G17" s="75"/>
      <c r="H17" s="74"/>
      <c r="I17" s="76"/>
    </row>
    <row r="18" spans="1:15" s="9" customFormat="1" ht="20.25" customHeight="1">
      <c r="A18" s="20">
        <v>1</v>
      </c>
      <c r="B18" s="21" t="s">
        <v>36</v>
      </c>
      <c r="C18" s="22">
        <f>30.1*2.8</f>
        <v>84.28</v>
      </c>
      <c r="D18" s="22" t="s">
        <v>15</v>
      </c>
      <c r="E18" s="22">
        <v>3</v>
      </c>
      <c r="F18" s="23">
        <f>E18*C18</f>
        <v>252.84</v>
      </c>
      <c r="G18" s="22">
        <v>3</v>
      </c>
      <c r="H18" s="23">
        <f aca="true" t="shared" si="1" ref="H18:H27">G18*C18</f>
        <v>252.84</v>
      </c>
      <c r="I18" s="51" t="s">
        <v>16</v>
      </c>
      <c r="J18" s="16"/>
      <c r="K18" s="87"/>
      <c r="L18" s="88"/>
      <c r="M18" s="88"/>
      <c r="N18" s="88"/>
      <c r="O18" s="87"/>
    </row>
    <row r="19" spans="1:9" s="9" customFormat="1" ht="26.25" customHeight="1">
      <c r="A19" s="20">
        <v>2</v>
      </c>
      <c r="B19" s="21" t="s">
        <v>17</v>
      </c>
      <c r="C19" s="22">
        <v>30.4</v>
      </c>
      <c r="D19" s="22" t="s">
        <v>15</v>
      </c>
      <c r="E19" s="22">
        <v>9</v>
      </c>
      <c r="F19" s="23">
        <f>E19*C19</f>
        <v>273.59999999999997</v>
      </c>
      <c r="G19" s="22">
        <v>12</v>
      </c>
      <c r="H19" s="23">
        <f t="shared" si="1"/>
        <v>364.79999999999995</v>
      </c>
      <c r="I19" s="51" t="s">
        <v>18</v>
      </c>
    </row>
    <row r="20" spans="1:9" s="8" customFormat="1" ht="24.75" customHeight="1">
      <c r="A20" s="52">
        <v>3</v>
      </c>
      <c r="B20" s="21" t="s">
        <v>19</v>
      </c>
      <c r="C20" s="22">
        <f>30.1*2.8</f>
        <v>84.28</v>
      </c>
      <c r="D20" s="22" t="s">
        <v>15</v>
      </c>
      <c r="E20" s="22">
        <v>9</v>
      </c>
      <c r="F20" s="23">
        <f>E20*C20</f>
        <v>758.52</v>
      </c>
      <c r="G20" s="22">
        <v>12</v>
      </c>
      <c r="H20" s="23">
        <f t="shared" si="1"/>
        <v>1011.36</v>
      </c>
      <c r="I20" s="51" t="s">
        <v>18</v>
      </c>
    </row>
    <row r="21" spans="1:30" s="14" customFormat="1" ht="37.5" customHeight="1">
      <c r="A21" s="20">
        <v>4</v>
      </c>
      <c r="B21" s="21" t="s">
        <v>20</v>
      </c>
      <c r="C21" s="22">
        <v>30.4</v>
      </c>
      <c r="D21" s="22" t="s">
        <v>15</v>
      </c>
      <c r="E21" s="22">
        <v>10</v>
      </c>
      <c r="F21" s="23">
        <f>E21*C21</f>
        <v>304</v>
      </c>
      <c r="G21" s="22">
        <v>25</v>
      </c>
      <c r="H21" s="23">
        <f t="shared" si="1"/>
        <v>760</v>
      </c>
      <c r="I21" s="26" t="s">
        <v>21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14" customFormat="1" ht="37.5" customHeight="1">
      <c r="A22" s="20">
        <v>5</v>
      </c>
      <c r="B22" s="21" t="s">
        <v>22</v>
      </c>
      <c r="C22" s="22">
        <v>30</v>
      </c>
      <c r="D22" s="22" t="s">
        <v>15</v>
      </c>
      <c r="E22" s="22">
        <v>2</v>
      </c>
      <c r="F22" s="23">
        <f>E22*C22</f>
        <v>60</v>
      </c>
      <c r="G22" s="22">
        <v>8</v>
      </c>
      <c r="H22" s="23">
        <f t="shared" si="1"/>
        <v>240</v>
      </c>
      <c r="I22" s="26" t="s">
        <v>24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9" ht="27.75" customHeight="1">
      <c r="A23" s="52">
        <v>6</v>
      </c>
      <c r="B23" s="27" t="s">
        <v>37</v>
      </c>
      <c r="C23" s="28">
        <v>4.1</v>
      </c>
      <c r="D23" s="22" t="s">
        <v>15</v>
      </c>
      <c r="E23" s="83">
        <v>55</v>
      </c>
      <c r="F23" s="28">
        <f>C23*E23</f>
        <v>225.49999999999997</v>
      </c>
      <c r="G23" s="84">
        <v>50</v>
      </c>
      <c r="H23" s="23">
        <f t="shared" si="1"/>
        <v>204.99999999999997</v>
      </c>
      <c r="I23" s="85" t="s">
        <v>38</v>
      </c>
    </row>
    <row r="24" spans="1:9" ht="27.75" customHeight="1">
      <c r="A24" s="20">
        <v>7</v>
      </c>
      <c r="B24" s="27" t="s">
        <v>39</v>
      </c>
      <c r="C24" s="28">
        <v>22</v>
      </c>
      <c r="D24" s="22" t="s">
        <v>23</v>
      </c>
      <c r="E24" s="83">
        <v>45</v>
      </c>
      <c r="F24" s="28">
        <f>C24*E24</f>
        <v>990</v>
      </c>
      <c r="G24" s="84">
        <v>40</v>
      </c>
      <c r="H24" s="23">
        <f t="shared" si="1"/>
        <v>880</v>
      </c>
      <c r="I24" s="85" t="s">
        <v>26</v>
      </c>
    </row>
    <row r="25" spans="1:9" ht="27.75" customHeight="1">
      <c r="A25" s="20">
        <v>8</v>
      </c>
      <c r="B25" s="27" t="s">
        <v>40</v>
      </c>
      <c r="C25" s="28">
        <v>1</v>
      </c>
      <c r="D25" s="22" t="s">
        <v>33</v>
      </c>
      <c r="E25" s="83">
        <v>1500</v>
      </c>
      <c r="F25" s="28">
        <f>C25*E25</f>
        <v>1500</v>
      </c>
      <c r="G25" s="84">
        <v>1100</v>
      </c>
      <c r="H25" s="23">
        <f t="shared" si="1"/>
        <v>1100</v>
      </c>
      <c r="I25" s="85" t="s">
        <v>41</v>
      </c>
    </row>
    <row r="26" spans="1:9" ht="27.75" customHeight="1">
      <c r="A26" s="52">
        <v>9</v>
      </c>
      <c r="B26" s="27" t="s">
        <v>27</v>
      </c>
      <c r="C26" s="28">
        <v>2</v>
      </c>
      <c r="D26" s="22" t="s">
        <v>28</v>
      </c>
      <c r="E26" s="105">
        <v>70</v>
      </c>
      <c r="F26" s="28">
        <f>C26*E26</f>
        <v>140</v>
      </c>
      <c r="G26" s="28">
        <v>15</v>
      </c>
      <c r="H26" s="23">
        <f t="shared" si="1"/>
        <v>30</v>
      </c>
      <c r="I26" s="85" t="s">
        <v>29</v>
      </c>
    </row>
    <row r="27" spans="1:9" s="106" customFormat="1" ht="28.5" customHeight="1">
      <c r="A27" s="22">
        <v>10</v>
      </c>
      <c r="B27" s="103" t="s">
        <v>42</v>
      </c>
      <c r="C27" s="102">
        <v>1</v>
      </c>
      <c r="D27" s="22" t="s">
        <v>33</v>
      </c>
      <c r="E27" s="102">
        <v>300</v>
      </c>
      <c r="F27" s="101">
        <f>E27*C27</f>
        <v>300</v>
      </c>
      <c r="G27" s="102">
        <v>280</v>
      </c>
      <c r="H27" s="101">
        <f t="shared" si="1"/>
        <v>280</v>
      </c>
      <c r="I27" s="107" t="s">
        <v>43</v>
      </c>
    </row>
    <row r="28" spans="1:9" ht="18" customHeight="1">
      <c r="A28" s="122" t="s">
        <v>44</v>
      </c>
      <c r="B28" s="123"/>
      <c r="C28" s="18"/>
      <c r="D28" s="18"/>
      <c r="E28" s="16"/>
      <c r="F28" s="16"/>
      <c r="G28" s="18"/>
      <c r="H28" s="16"/>
      <c r="I28" s="19"/>
    </row>
    <row r="29" spans="1:15" s="9" customFormat="1" ht="20.25" customHeight="1">
      <c r="A29" s="20">
        <v>1</v>
      </c>
      <c r="B29" s="21" t="s">
        <v>36</v>
      </c>
      <c r="C29" s="22">
        <f>13.8*2.7</f>
        <v>37.260000000000005</v>
      </c>
      <c r="D29" s="22" t="s">
        <v>15</v>
      </c>
      <c r="E29" s="22">
        <v>3</v>
      </c>
      <c r="F29" s="23">
        <f>E29*C29</f>
        <v>111.78000000000002</v>
      </c>
      <c r="G29" s="22">
        <v>3</v>
      </c>
      <c r="H29" s="23">
        <f aca="true" t="shared" si="2" ref="H29:H34">G29*C29</f>
        <v>111.78000000000002</v>
      </c>
      <c r="I29" s="51" t="s">
        <v>16</v>
      </c>
      <c r="J29" s="91"/>
      <c r="K29" s="89"/>
      <c r="L29" s="90"/>
      <c r="M29" s="90"/>
      <c r="N29" s="90"/>
      <c r="O29" s="89"/>
    </row>
    <row r="30" spans="1:9" s="9" customFormat="1" ht="27.75" customHeight="1">
      <c r="A30" s="20">
        <v>2</v>
      </c>
      <c r="B30" s="21" t="s">
        <v>17</v>
      </c>
      <c r="C30" s="22">
        <v>11.7</v>
      </c>
      <c r="D30" s="22" t="s">
        <v>15</v>
      </c>
      <c r="E30" s="22">
        <v>13</v>
      </c>
      <c r="F30" s="23">
        <f>E30*C30</f>
        <v>152.1</v>
      </c>
      <c r="G30" s="22">
        <v>12</v>
      </c>
      <c r="H30" s="23">
        <f t="shared" si="2"/>
        <v>140.39999999999998</v>
      </c>
      <c r="I30" s="51" t="s">
        <v>18</v>
      </c>
    </row>
    <row r="31" spans="1:9" s="8" customFormat="1" ht="26.25" customHeight="1">
      <c r="A31" s="20">
        <v>3</v>
      </c>
      <c r="B31" s="21" t="s">
        <v>19</v>
      </c>
      <c r="C31" s="22">
        <f>13.8*2.7</f>
        <v>37.260000000000005</v>
      </c>
      <c r="D31" s="22" t="s">
        <v>15</v>
      </c>
      <c r="E31" s="22">
        <v>13</v>
      </c>
      <c r="F31" s="23">
        <f>E31*C31</f>
        <v>484.38000000000005</v>
      </c>
      <c r="G31" s="22">
        <v>12</v>
      </c>
      <c r="H31" s="23">
        <f t="shared" si="2"/>
        <v>447.12000000000006</v>
      </c>
      <c r="I31" s="51" t="s">
        <v>18</v>
      </c>
    </row>
    <row r="32" spans="1:9" ht="27.75" customHeight="1">
      <c r="A32" s="20">
        <v>4</v>
      </c>
      <c r="B32" s="27" t="s">
        <v>27</v>
      </c>
      <c r="C32" s="28">
        <v>1</v>
      </c>
      <c r="D32" s="22" t="s">
        <v>28</v>
      </c>
      <c r="E32" s="105">
        <v>70</v>
      </c>
      <c r="F32" s="28">
        <f>C32*E32</f>
        <v>70</v>
      </c>
      <c r="G32" s="28">
        <v>15</v>
      </c>
      <c r="H32" s="23">
        <f t="shared" si="2"/>
        <v>15</v>
      </c>
      <c r="I32" s="85" t="s">
        <v>29</v>
      </c>
    </row>
    <row r="33" spans="1:9" s="106" customFormat="1" ht="48.75" customHeight="1">
      <c r="A33" s="22">
        <v>5</v>
      </c>
      <c r="B33" s="103" t="s">
        <v>45</v>
      </c>
      <c r="C33" s="102">
        <f>3*2.2*3</f>
        <v>19.8</v>
      </c>
      <c r="D33" s="102" t="s">
        <v>15</v>
      </c>
      <c r="E33" s="102">
        <v>75</v>
      </c>
      <c r="F33" s="101">
        <f>E33*C33</f>
        <v>1485</v>
      </c>
      <c r="G33" s="102">
        <v>73</v>
      </c>
      <c r="H33" s="101">
        <f t="shared" si="2"/>
        <v>1445.4</v>
      </c>
      <c r="I33" s="107" t="s">
        <v>31</v>
      </c>
    </row>
    <row r="34" spans="1:9" s="106" customFormat="1" ht="48" customHeight="1">
      <c r="A34" s="22">
        <v>6</v>
      </c>
      <c r="B34" s="103" t="s">
        <v>46</v>
      </c>
      <c r="C34" s="102">
        <f>3*0.6*3</f>
        <v>5.3999999999999995</v>
      </c>
      <c r="D34" s="102" t="s">
        <v>15</v>
      </c>
      <c r="E34" s="102">
        <v>75</v>
      </c>
      <c r="F34" s="101">
        <f>E34*C34</f>
        <v>404.99999999999994</v>
      </c>
      <c r="G34" s="102">
        <v>90</v>
      </c>
      <c r="H34" s="101">
        <f t="shared" si="2"/>
        <v>485.99999999999994</v>
      </c>
      <c r="I34" s="107" t="s">
        <v>31</v>
      </c>
    </row>
    <row r="35" spans="1:9" ht="18" customHeight="1">
      <c r="A35" s="122" t="s">
        <v>47</v>
      </c>
      <c r="B35" s="123"/>
      <c r="C35" s="18"/>
      <c r="D35" s="18"/>
      <c r="E35" s="16"/>
      <c r="F35" s="16"/>
      <c r="G35" s="18"/>
      <c r="H35" s="16"/>
      <c r="I35" s="19"/>
    </row>
    <row r="36" spans="1:15" s="9" customFormat="1" ht="20.25" customHeight="1">
      <c r="A36" s="20">
        <v>1</v>
      </c>
      <c r="B36" s="21" t="s">
        <v>36</v>
      </c>
      <c r="C36" s="22">
        <f>13.4*2.8</f>
        <v>37.519999999999996</v>
      </c>
      <c r="D36" s="22" t="s">
        <v>15</v>
      </c>
      <c r="E36" s="22">
        <v>3</v>
      </c>
      <c r="F36" s="23">
        <f>E36*C36</f>
        <v>112.55999999999999</v>
      </c>
      <c r="G36" s="22">
        <v>3</v>
      </c>
      <c r="H36" s="23">
        <f aca="true" t="shared" si="3" ref="H36:H44">G36*C36</f>
        <v>112.55999999999999</v>
      </c>
      <c r="I36" s="51" t="s">
        <v>16</v>
      </c>
      <c r="J36" s="16"/>
      <c r="K36" s="92"/>
      <c r="L36" s="93"/>
      <c r="M36" s="93"/>
      <c r="N36" s="93"/>
      <c r="O36" s="92"/>
    </row>
    <row r="37" spans="1:15" s="9" customFormat="1" ht="27.75" customHeight="1">
      <c r="A37" s="20">
        <v>2</v>
      </c>
      <c r="B37" s="21" t="s">
        <v>17</v>
      </c>
      <c r="C37" s="22">
        <v>10.7</v>
      </c>
      <c r="D37" s="22" t="s">
        <v>15</v>
      </c>
      <c r="E37" s="22">
        <v>13</v>
      </c>
      <c r="F37" s="23">
        <f>E37*C37</f>
        <v>139.1</v>
      </c>
      <c r="G37" s="22">
        <v>12</v>
      </c>
      <c r="H37" s="23">
        <f t="shared" si="3"/>
        <v>128.39999999999998</v>
      </c>
      <c r="I37" s="51" t="s">
        <v>18</v>
      </c>
      <c r="K37" s="95"/>
      <c r="L37" s="95"/>
      <c r="M37" s="95"/>
      <c r="N37" s="95"/>
      <c r="O37" s="95"/>
    </row>
    <row r="38" spans="1:15" s="8" customFormat="1" ht="29.25" customHeight="1">
      <c r="A38" s="20">
        <v>3</v>
      </c>
      <c r="B38" s="21" t="s">
        <v>19</v>
      </c>
      <c r="C38" s="22">
        <f>13.4*2.8</f>
        <v>37.519999999999996</v>
      </c>
      <c r="D38" s="22" t="s">
        <v>15</v>
      </c>
      <c r="E38" s="22">
        <v>13</v>
      </c>
      <c r="F38" s="23">
        <f>E38*C38</f>
        <v>487.75999999999993</v>
      </c>
      <c r="G38" s="22">
        <v>12</v>
      </c>
      <c r="H38" s="23">
        <f t="shared" si="3"/>
        <v>450.23999999999995</v>
      </c>
      <c r="I38" s="51" t="s">
        <v>18</v>
      </c>
      <c r="K38" s="94"/>
      <c r="L38" s="94"/>
      <c r="M38" s="94"/>
      <c r="N38" s="94"/>
      <c r="O38" s="94"/>
    </row>
    <row r="39" spans="1:9" ht="27.75" customHeight="1">
      <c r="A39" s="20">
        <v>4</v>
      </c>
      <c r="B39" s="27" t="s">
        <v>27</v>
      </c>
      <c r="C39" s="28">
        <v>1</v>
      </c>
      <c r="D39" s="22" t="s">
        <v>28</v>
      </c>
      <c r="E39" s="105">
        <v>70</v>
      </c>
      <c r="F39" s="28">
        <f>C39*E39</f>
        <v>70</v>
      </c>
      <c r="G39" s="28">
        <v>15</v>
      </c>
      <c r="H39" s="23">
        <f t="shared" si="3"/>
        <v>15</v>
      </c>
      <c r="I39" s="85" t="s">
        <v>29</v>
      </c>
    </row>
    <row r="40" spans="1:9" s="106" customFormat="1" ht="48.75" customHeight="1">
      <c r="A40" s="22">
        <v>5</v>
      </c>
      <c r="B40" s="103" t="s">
        <v>45</v>
      </c>
      <c r="C40" s="102">
        <f>2*2.2*3</f>
        <v>13.200000000000001</v>
      </c>
      <c r="D40" s="102" t="s">
        <v>15</v>
      </c>
      <c r="E40" s="102">
        <v>75</v>
      </c>
      <c r="F40" s="101">
        <f>E40*C40</f>
        <v>990.0000000000001</v>
      </c>
      <c r="G40" s="102">
        <v>73</v>
      </c>
      <c r="H40" s="101">
        <f t="shared" si="3"/>
        <v>963.6</v>
      </c>
      <c r="I40" s="107" t="s">
        <v>31</v>
      </c>
    </row>
    <row r="41" spans="1:9" s="106" customFormat="1" ht="39" customHeight="1">
      <c r="A41" s="22">
        <v>6</v>
      </c>
      <c r="B41" s="103" t="s">
        <v>46</v>
      </c>
      <c r="C41" s="102">
        <f>2*0.6*3</f>
        <v>3.5999999999999996</v>
      </c>
      <c r="D41" s="102" t="s">
        <v>15</v>
      </c>
      <c r="E41" s="102">
        <v>75</v>
      </c>
      <c r="F41" s="101">
        <f>E41*C41</f>
        <v>270</v>
      </c>
      <c r="G41" s="102">
        <v>90</v>
      </c>
      <c r="H41" s="101">
        <f t="shared" si="3"/>
        <v>323.99999999999994</v>
      </c>
      <c r="I41" s="107" t="s">
        <v>31</v>
      </c>
    </row>
    <row r="42" spans="1:9" s="106" customFormat="1" ht="48.75" customHeight="1">
      <c r="A42" s="22">
        <v>7</v>
      </c>
      <c r="B42" s="103" t="s">
        <v>48</v>
      </c>
      <c r="C42" s="102">
        <f>1*2.6*3.5</f>
        <v>9.1</v>
      </c>
      <c r="D42" s="102" t="s">
        <v>15</v>
      </c>
      <c r="E42" s="102">
        <v>80</v>
      </c>
      <c r="F42" s="101">
        <f>E42*C42</f>
        <v>728</v>
      </c>
      <c r="G42" s="102">
        <v>90</v>
      </c>
      <c r="H42" s="101">
        <f t="shared" si="3"/>
        <v>819</v>
      </c>
      <c r="I42" s="107" t="s">
        <v>31</v>
      </c>
    </row>
    <row r="43" spans="1:9" s="106" customFormat="1" ht="24" customHeight="1">
      <c r="A43" s="22">
        <v>8</v>
      </c>
      <c r="B43" s="103" t="s">
        <v>49</v>
      </c>
      <c r="C43" s="102">
        <f>1*2.6*3.5</f>
        <v>9.1</v>
      </c>
      <c r="D43" s="102" t="s">
        <v>15</v>
      </c>
      <c r="E43" s="102">
        <v>20</v>
      </c>
      <c r="F43" s="101">
        <f>E43*C43</f>
        <v>182</v>
      </c>
      <c r="G43" s="102">
        <v>20</v>
      </c>
      <c r="H43" s="101">
        <f t="shared" si="3"/>
        <v>182</v>
      </c>
      <c r="I43" s="107" t="s">
        <v>50</v>
      </c>
    </row>
    <row r="44" spans="1:9" s="106" customFormat="1" ht="48.75" customHeight="1">
      <c r="A44" s="22">
        <v>9</v>
      </c>
      <c r="B44" s="103" t="s">
        <v>51</v>
      </c>
      <c r="C44" s="102">
        <f>2.4*2.2*3</f>
        <v>15.84</v>
      </c>
      <c r="D44" s="102" t="s">
        <v>15</v>
      </c>
      <c r="E44" s="102">
        <v>80</v>
      </c>
      <c r="F44" s="101">
        <f>E44*C44</f>
        <v>1267.2</v>
      </c>
      <c r="G44" s="102">
        <v>90</v>
      </c>
      <c r="H44" s="101">
        <f t="shared" si="3"/>
        <v>1425.6</v>
      </c>
      <c r="I44" s="107" t="s">
        <v>31</v>
      </c>
    </row>
    <row r="45" spans="1:9" ht="18" customHeight="1">
      <c r="A45" s="122" t="s">
        <v>52</v>
      </c>
      <c r="B45" s="123"/>
      <c r="C45" s="18"/>
      <c r="D45" s="18"/>
      <c r="E45" s="16"/>
      <c r="F45" s="16"/>
      <c r="G45" s="18"/>
      <c r="H45" s="16"/>
      <c r="I45" s="19"/>
    </row>
    <row r="46" spans="1:15" s="9" customFormat="1" ht="20.25" customHeight="1">
      <c r="A46" s="20">
        <v>1</v>
      </c>
      <c r="B46" s="21" t="s">
        <v>36</v>
      </c>
      <c r="C46" s="22">
        <f>11.2*2.8</f>
        <v>31.359999999999996</v>
      </c>
      <c r="D46" s="22" t="s">
        <v>15</v>
      </c>
      <c r="E46" s="22">
        <v>3</v>
      </c>
      <c r="F46" s="23">
        <f>E46*C46</f>
        <v>94.07999999999998</v>
      </c>
      <c r="G46" s="22">
        <v>3</v>
      </c>
      <c r="H46" s="23">
        <f aca="true" t="shared" si="4" ref="H46:H51">G46*C46</f>
        <v>94.07999999999998</v>
      </c>
      <c r="I46" s="51" t="s">
        <v>16</v>
      </c>
      <c r="J46" s="16"/>
      <c r="K46" s="82"/>
      <c r="L46" s="82"/>
      <c r="M46" s="82"/>
      <c r="N46" s="82"/>
      <c r="O46" s="82"/>
    </row>
    <row r="47" spans="1:9" s="9" customFormat="1" ht="27.75" customHeight="1">
      <c r="A47" s="20">
        <v>2</v>
      </c>
      <c r="B47" s="21" t="s">
        <v>17</v>
      </c>
      <c r="C47" s="22">
        <v>7.4</v>
      </c>
      <c r="D47" s="22" t="s">
        <v>15</v>
      </c>
      <c r="E47" s="22">
        <v>13</v>
      </c>
      <c r="F47" s="23">
        <f>E47*C47</f>
        <v>96.2</v>
      </c>
      <c r="G47" s="22">
        <v>12</v>
      </c>
      <c r="H47" s="23">
        <f t="shared" si="4"/>
        <v>88.80000000000001</v>
      </c>
      <c r="I47" s="51" t="s">
        <v>18</v>
      </c>
    </row>
    <row r="48" spans="1:9" s="8" customFormat="1" ht="29.25" customHeight="1">
      <c r="A48" s="20">
        <v>3</v>
      </c>
      <c r="B48" s="21" t="s">
        <v>19</v>
      </c>
      <c r="C48" s="22">
        <f>11.2*2.8</f>
        <v>31.359999999999996</v>
      </c>
      <c r="D48" s="22" t="s">
        <v>15</v>
      </c>
      <c r="E48" s="22">
        <v>13</v>
      </c>
      <c r="F48" s="23">
        <f>E48*C48</f>
        <v>407.67999999999995</v>
      </c>
      <c r="G48" s="22">
        <v>12</v>
      </c>
      <c r="H48" s="23">
        <f t="shared" si="4"/>
        <v>376.31999999999994</v>
      </c>
      <c r="I48" s="51" t="s">
        <v>18</v>
      </c>
    </row>
    <row r="49" spans="1:15" s="98" customFormat="1" ht="20.25" customHeight="1">
      <c r="A49" s="104">
        <v>4</v>
      </c>
      <c r="B49" s="103" t="s">
        <v>53</v>
      </c>
      <c r="C49" s="102">
        <f>3*2.7</f>
        <v>8.100000000000001</v>
      </c>
      <c r="D49" s="22" t="s">
        <v>15</v>
      </c>
      <c r="E49" s="102">
        <v>8</v>
      </c>
      <c r="F49" s="101">
        <f>E49*C49</f>
        <v>64.80000000000001</v>
      </c>
      <c r="G49" s="102">
        <v>80</v>
      </c>
      <c r="H49" s="101">
        <f t="shared" si="4"/>
        <v>648.0000000000001</v>
      </c>
      <c r="I49" s="100" t="s">
        <v>34</v>
      </c>
      <c r="J49" s="99"/>
      <c r="K49" s="97"/>
      <c r="L49" s="97"/>
      <c r="M49" s="97"/>
      <c r="N49" s="97"/>
      <c r="O49" s="97"/>
    </row>
    <row r="50" spans="1:9" ht="27.75" customHeight="1">
      <c r="A50" s="20">
        <v>5</v>
      </c>
      <c r="B50" s="27" t="s">
        <v>27</v>
      </c>
      <c r="C50" s="28">
        <v>1</v>
      </c>
      <c r="D50" s="22" t="s">
        <v>28</v>
      </c>
      <c r="E50" s="105">
        <v>70</v>
      </c>
      <c r="F50" s="28">
        <f>C50*E50</f>
        <v>70</v>
      </c>
      <c r="G50" s="28">
        <v>15</v>
      </c>
      <c r="H50" s="23">
        <f t="shared" si="4"/>
        <v>15</v>
      </c>
      <c r="I50" s="85" t="s">
        <v>29</v>
      </c>
    </row>
    <row r="51" spans="1:9" s="106" customFormat="1" ht="48.75" customHeight="1">
      <c r="A51" s="22">
        <v>6</v>
      </c>
      <c r="B51" s="103" t="s">
        <v>48</v>
      </c>
      <c r="C51" s="102">
        <f>1*2.6*3.5</f>
        <v>9.1</v>
      </c>
      <c r="D51" s="102" t="s">
        <v>15</v>
      </c>
      <c r="E51" s="102">
        <v>80</v>
      </c>
      <c r="F51" s="101">
        <f>E51*C51</f>
        <v>728</v>
      </c>
      <c r="G51" s="102">
        <v>90</v>
      </c>
      <c r="H51" s="101">
        <f t="shared" si="4"/>
        <v>819</v>
      </c>
      <c r="I51" s="107" t="s">
        <v>31</v>
      </c>
    </row>
    <row r="52" spans="1:9" ht="17.25" customHeight="1">
      <c r="A52" s="122" t="s">
        <v>54</v>
      </c>
      <c r="B52" s="123"/>
      <c r="C52" s="29"/>
      <c r="D52" s="29"/>
      <c r="E52" s="30"/>
      <c r="F52" s="30"/>
      <c r="G52" s="31"/>
      <c r="H52" s="30"/>
      <c r="I52" s="32"/>
    </row>
    <row r="53" spans="1:9" ht="39.75" customHeight="1">
      <c r="A53" s="20">
        <v>1</v>
      </c>
      <c r="B53" s="21" t="s">
        <v>20</v>
      </c>
      <c r="C53" s="20">
        <v>5.8</v>
      </c>
      <c r="D53" s="22" t="s">
        <v>15</v>
      </c>
      <c r="E53" s="22">
        <v>10</v>
      </c>
      <c r="F53" s="23">
        <f>E53*C53</f>
        <v>58</v>
      </c>
      <c r="G53" s="22">
        <v>25</v>
      </c>
      <c r="H53" s="23">
        <f>G53*C53</f>
        <v>145</v>
      </c>
      <c r="I53" s="26" t="s">
        <v>21</v>
      </c>
    </row>
    <row r="54" spans="1:11" s="9" customFormat="1" ht="39.75" customHeight="1">
      <c r="A54" s="20">
        <v>2</v>
      </c>
      <c r="B54" s="21" t="s">
        <v>55</v>
      </c>
      <c r="C54" s="20">
        <f>9.8*2.5</f>
        <v>24.5</v>
      </c>
      <c r="D54" s="22" t="s">
        <v>15</v>
      </c>
      <c r="E54" s="22">
        <v>10</v>
      </c>
      <c r="F54" s="23">
        <f>E54*C54</f>
        <v>245</v>
      </c>
      <c r="G54" s="22">
        <v>25</v>
      </c>
      <c r="H54" s="23">
        <f>G54*C54</f>
        <v>612.5</v>
      </c>
      <c r="I54" s="24" t="s">
        <v>56</v>
      </c>
      <c r="K54" s="5"/>
    </row>
    <row r="55" spans="1:9" s="9" customFormat="1" ht="17.25" customHeight="1">
      <c r="A55" s="34">
        <v>3</v>
      </c>
      <c r="B55" s="21" t="s">
        <v>57</v>
      </c>
      <c r="C55" s="20">
        <v>1</v>
      </c>
      <c r="D55" s="22" t="s">
        <v>58</v>
      </c>
      <c r="E55" s="22">
        <v>85</v>
      </c>
      <c r="F55" s="23">
        <f>E55*C55</f>
        <v>85</v>
      </c>
      <c r="G55" s="22">
        <v>95</v>
      </c>
      <c r="H55" s="23">
        <f>G55*C55</f>
        <v>95</v>
      </c>
      <c r="I55" s="21" t="s">
        <v>59</v>
      </c>
    </row>
    <row r="56" spans="1:9" ht="27.75" customHeight="1">
      <c r="A56" s="20">
        <v>4</v>
      </c>
      <c r="B56" s="27" t="s">
        <v>27</v>
      </c>
      <c r="C56" s="28">
        <v>2</v>
      </c>
      <c r="D56" s="22" t="s">
        <v>28</v>
      </c>
      <c r="E56" s="105">
        <v>70</v>
      </c>
      <c r="F56" s="28">
        <f>C56*E56</f>
        <v>140</v>
      </c>
      <c r="G56" s="28">
        <v>15</v>
      </c>
      <c r="H56" s="23">
        <f>G56*C56</f>
        <v>30</v>
      </c>
      <c r="I56" s="85" t="s">
        <v>29</v>
      </c>
    </row>
    <row r="57" spans="1:30" s="14" customFormat="1" ht="19.5" customHeight="1">
      <c r="A57" s="122" t="s">
        <v>60</v>
      </c>
      <c r="B57" s="123"/>
      <c r="C57" s="16"/>
      <c r="D57" s="16"/>
      <c r="E57" s="18"/>
      <c r="F57" s="16"/>
      <c r="G57" s="18"/>
      <c r="H57" s="16"/>
      <c r="I57" s="19"/>
      <c r="J57" s="8"/>
      <c r="K57" s="8"/>
      <c r="L57" s="8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s="14" customFormat="1" ht="37.5" customHeight="1">
      <c r="A58" s="52">
        <v>1</v>
      </c>
      <c r="B58" s="21" t="s">
        <v>20</v>
      </c>
      <c r="C58" s="20">
        <v>3.8</v>
      </c>
      <c r="D58" s="22" t="s">
        <v>15</v>
      </c>
      <c r="E58" s="22">
        <v>10</v>
      </c>
      <c r="F58" s="23">
        <f>E58*C58</f>
        <v>38</v>
      </c>
      <c r="G58" s="22">
        <v>25</v>
      </c>
      <c r="H58" s="23">
        <f aca="true" t="shared" si="5" ref="H58:H63">G58*C58</f>
        <v>95</v>
      </c>
      <c r="I58" s="26" t="s">
        <v>21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s="14" customFormat="1" ht="38.25" customHeight="1">
      <c r="A59" s="52">
        <v>2</v>
      </c>
      <c r="B59" s="21" t="s">
        <v>55</v>
      </c>
      <c r="C59" s="20">
        <f>8.1*2.5</f>
        <v>20.25</v>
      </c>
      <c r="D59" s="22" t="s">
        <v>15</v>
      </c>
      <c r="E59" s="22">
        <v>10</v>
      </c>
      <c r="F59" s="23">
        <f>E59*C59</f>
        <v>202.5</v>
      </c>
      <c r="G59" s="22">
        <v>25</v>
      </c>
      <c r="H59" s="23">
        <f t="shared" si="5"/>
        <v>506.25</v>
      </c>
      <c r="I59" s="24" t="s">
        <v>56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23.25" customHeight="1">
      <c r="A60" s="52">
        <v>3</v>
      </c>
      <c r="B60" s="33" t="s">
        <v>61</v>
      </c>
      <c r="C60" s="22">
        <v>12.5</v>
      </c>
      <c r="D60" s="22" t="s">
        <v>15</v>
      </c>
      <c r="E60" s="20">
        <v>25</v>
      </c>
      <c r="F60" s="23">
        <f>E60*C60</f>
        <v>312.5</v>
      </c>
      <c r="G60" s="20">
        <v>20</v>
      </c>
      <c r="H60" s="23">
        <f t="shared" si="5"/>
        <v>250</v>
      </c>
      <c r="I60" s="21" t="s">
        <v>62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23.25" customHeight="1">
      <c r="A61" s="52">
        <v>4</v>
      </c>
      <c r="B61" s="33" t="s">
        <v>63</v>
      </c>
      <c r="C61" s="22">
        <v>3.8</v>
      </c>
      <c r="D61" s="22" t="s">
        <v>15</v>
      </c>
      <c r="E61" s="20">
        <v>45</v>
      </c>
      <c r="F61" s="23">
        <f>E61*C61</f>
        <v>171</v>
      </c>
      <c r="G61" s="20">
        <v>60</v>
      </c>
      <c r="H61" s="23">
        <f t="shared" si="5"/>
        <v>228</v>
      </c>
      <c r="I61" s="21" t="s">
        <v>64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9" s="9" customFormat="1" ht="17.25" customHeight="1">
      <c r="A62" s="52">
        <v>5</v>
      </c>
      <c r="B62" s="21" t="s">
        <v>57</v>
      </c>
      <c r="C62" s="20">
        <v>1</v>
      </c>
      <c r="D62" s="22" t="s">
        <v>58</v>
      </c>
      <c r="E62" s="22">
        <v>85</v>
      </c>
      <c r="F62" s="23">
        <f>E62*C62</f>
        <v>85</v>
      </c>
      <c r="G62" s="22">
        <v>95</v>
      </c>
      <c r="H62" s="23">
        <f t="shared" si="5"/>
        <v>95</v>
      </c>
      <c r="I62" s="21" t="s">
        <v>59</v>
      </c>
    </row>
    <row r="63" spans="1:9" ht="27.75" customHeight="1">
      <c r="A63" s="20">
        <v>6</v>
      </c>
      <c r="B63" s="27" t="s">
        <v>27</v>
      </c>
      <c r="C63" s="28">
        <v>1</v>
      </c>
      <c r="D63" s="22" t="s">
        <v>28</v>
      </c>
      <c r="E63" s="105">
        <v>70</v>
      </c>
      <c r="F63" s="28">
        <f>C63*E63</f>
        <v>70</v>
      </c>
      <c r="G63" s="28">
        <v>15</v>
      </c>
      <c r="H63" s="23">
        <f t="shared" si="5"/>
        <v>15</v>
      </c>
      <c r="I63" s="85" t="s">
        <v>29</v>
      </c>
    </row>
    <row r="64" spans="1:30" ht="17.25" customHeight="1">
      <c r="A64" s="122" t="s">
        <v>65</v>
      </c>
      <c r="B64" s="123"/>
      <c r="C64" s="18"/>
      <c r="D64" s="18"/>
      <c r="E64" s="16"/>
      <c r="F64" s="16"/>
      <c r="G64" s="18"/>
      <c r="H64" s="16"/>
      <c r="I64" s="19"/>
      <c r="J64" s="13"/>
      <c r="K64" s="13"/>
      <c r="L64" s="13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s="14" customFormat="1" ht="37.5" customHeight="1">
      <c r="A65" s="34">
        <v>1</v>
      </c>
      <c r="B65" s="21" t="s">
        <v>20</v>
      </c>
      <c r="C65" s="20">
        <v>6.8</v>
      </c>
      <c r="D65" s="22" t="s">
        <v>15</v>
      </c>
      <c r="E65" s="22">
        <v>10</v>
      </c>
      <c r="F65" s="23">
        <f>E65*C65</f>
        <v>68</v>
      </c>
      <c r="G65" s="22">
        <v>25</v>
      </c>
      <c r="H65" s="23">
        <f>G65*C65</f>
        <v>170</v>
      </c>
      <c r="I65" s="26" t="s">
        <v>21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21.75" customHeight="1">
      <c r="A66" s="20">
        <v>3</v>
      </c>
      <c r="B66" s="33" t="s">
        <v>66</v>
      </c>
      <c r="C66" s="20">
        <v>6.8</v>
      </c>
      <c r="D66" s="22" t="s">
        <v>15</v>
      </c>
      <c r="E66" s="20">
        <v>25</v>
      </c>
      <c r="F66" s="23">
        <f>E66*C66</f>
        <v>170</v>
      </c>
      <c r="G66" s="20">
        <v>20</v>
      </c>
      <c r="H66" s="23">
        <f>G66*C66</f>
        <v>136</v>
      </c>
      <c r="I66" s="21" t="s">
        <v>67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9" customFormat="1" ht="28.5" customHeight="1">
      <c r="A67" s="34">
        <v>4</v>
      </c>
      <c r="B67" s="21" t="s">
        <v>17</v>
      </c>
      <c r="C67" s="20">
        <v>6.8</v>
      </c>
      <c r="D67" s="22" t="s">
        <v>15</v>
      </c>
      <c r="E67" s="22">
        <v>13</v>
      </c>
      <c r="F67" s="23">
        <f>E67*C67</f>
        <v>88.39999999999999</v>
      </c>
      <c r="G67" s="22">
        <v>12</v>
      </c>
      <c r="H67" s="23">
        <f>G67*C67</f>
        <v>81.6</v>
      </c>
      <c r="I67" s="51" t="s">
        <v>18</v>
      </c>
      <c r="J67" s="13"/>
      <c r="K67" s="13"/>
      <c r="L67" s="81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17" ht="18" customHeight="1">
      <c r="A68" s="66" t="s">
        <v>68</v>
      </c>
      <c r="B68" s="67" t="s">
        <v>69</v>
      </c>
      <c r="C68" s="68"/>
      <c r="D68" s="68"/>
      <c r="E68" s="68"/>
      <c r="F68" s="69"/>
      <c r="G68" s="69"/>
      <c r="H68" s="69"/>
      <c r="I68" s="70"/>
      <c r="J68" s="11"/>
      <c r="K68" s="58"/>
      <c r="L68" s="58"/>
      <c r="M68" s="58"/>
      <c r="N68" s="58"/>
      <c r="O68" s="58"/>
      <c r="P68" s="58"/>
      <c r="Q68" s="58"/>
    </row>
    <row r="69" spans="1:30" ht="84.75" customHeight="1">
      <c r="A69" s="36">
        <v>1</v>
      </c>
      <c r="B69" s="21" t="s">
        <v>70</v>
      </c>
      <c r="C69" s="25">
        <v>111</v>
      </c>
      <c r="D69" s="22" t="s">
        <v>15</v>
      </c>
      <c r="E69" s="22">
        <v>45</v>
      </c>
      <c r="F69" s="23">
        <f>E69*C69</f>
        <v>4995</v>
      </c>
      <c r="G69" s="22">
        <v>30</v>
      </c>
      <c r="H69" s="23">
        <f>G69*C69</f>
        <v>3330</v>
      </c>
      <c r="I69" s="26" t="s">
        <v>71</v>
      </c>
      <c r="J69" s="13"/>
      <c r="K69" s="13"/>
      <c r="L69" s="13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36" customHeight="1">
      <c r="A70" s="36">
        <v>2</v>
      </c>
      <c r="B70" s="21" t="s">
        <v>72</v>
      </c>
      <c r="C70" s="25">
        <v>1</v>
      </c>
      <c r="D70" s="22" t="s">
        <v>33</v>
      </c>
      <c r="E70" s="22">
        <v>320</v>
      </c>
      <c r="F70" s="23">
        <f>E70*C70</f>
        <v>320</v>
      </c>
      <c r="G70" s="22">
        <v>420</v>
      </c>
      <c r="H70" s="23">
        <f>G70*C70</f>
        <v>420</v>
      </c>
      <c r="I70" s="26" t="s">
        <v>73</v>
      </c>
      <c r="J70" s="13"/>
      <c r="K70" s="13"/>
      <c r="L70" s="13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12" s="64" customFormat="1" ht="17.25" customHeight="1">
      <c r="A71" s="60"/>
      <c r="B71" s="65" t="s">
        <v>74</v>
      </c>
      <c r="C71" s="124" t="s">
        <v>75</v>
      </c>
      <c r="D71" s="125"/>
      <c r="E71" s="126"/>
      <c r="F71" s="62">
        <f>SUM(F8:F70)</f>
        <v>22495.620000000003</v>
      </c>
      <c r="G71" s="60" t="s">
        <v>9</v>
      </c>
      <c r="H71" s="62">
        <f>SUM(H8:H70)</f>
        <v>23183.799999999996</v>
      </c>
      <c r="I71" s="61" t="s">
        <v>74</v>
      </c>
      <c r="J71" s="63"/>
      <c r="K71" s="63"/>
      <c r="L71" s="63"/>
    </row>
    <row r="72" spans="1:30" s="58" customFormat="1" ht="17.25" customHeight="1">
      <c r="A72" s="53" t="s">
        <v>76</v>
      </c>
      <c r="B72" s="55" t="s">
        <v>77</v>
      </c>
      <c r="C72" s="127" t="s">
        <v>78</v>
      </c>
      <c r="D72" s="128"/>
      <c r="E72" s="129"/>
      <c r="F72" s="130">
        <f>(H71+F71)*0.08+772</f>
        <v>4426.3536</v>
      </c>
      <c r="G72" s="131"/>
      <c r="H72" s="132"/>
      <c r="I72" s="56" t="s">
        <v>79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</row>
    <row r="73" spans="1:256" s="58" customFormat="1" ht="15" customHeight="1">
      <c r="A73" s="53" t="s">
        <v>80</v>
      </c>
      <c r="B73" s="55" t="s">
        <v>81</v>
      </c>
      <c r="C73" s="127" t="s">
        <v>82</v>
      </c>
      <c r="D73" s="128"/>
      <c r="E73" s="129"/>
      <c r="F73" s="130">
        <f>(F71+H71)*0.17</f>
        <v>7765.5014</v>
      </c>
      <c r="G73" s="131"/>
      <c r="H73" s="132"/>
      <c r="I73" s="59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pans="1:30" s="57" customFormat="1" ht="18" customHeight="1">
      <c r="A74" s="53"/>
      <c r="B74" s="79"/>
      <c r="C74" s="78"/>
      <c r="D74" s="78"/>
      <c r="E74" s="78"/>
      <c r="F74" s="77"/>
      <c r="G74" s="77"/>
      <c r="H74" s="77"/>
      <c r="I74" s="80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</row>
    <row r="75" spans="1:30" s="10" customFormat="1" ht="18" customHeight="1">
      <c r="A75" s="37" t="s">
        <v>83</v>
      </c>
      <c r="B75" s="38" t="s">
        <v>84</v>
      </c>
      <c r="C75" s="39"/>
      <c r="D75" s="39"/>
      <c r="E75" s="39"/>
      <c r="F75" s="39"/>
      <c r="G75" s="39"/>
      <c r="H75" s="39"/>
      <c r="I75" s="40"/>
      <c r="J75" s="11"/>
      <c r="K75" s="11"/>
      <c r="L75" s="1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s="10" customFormat="1" ht="26.25" customHeight="1">
      <c r="A76" s="28">
        <v>1</v>
      </c>
      <c r="B76" s="27" t="s">
        <v>85</v>
      </c>
      <c r="C76" s="28">
        <v>1</v>
      </c>
      <c r="D76" s="28" t="s">
        <v>33</v>
      </c>
      <c r="E76" s="28">
        <v>0</v>
      </c>
      <c r="F76" s="22">
        <f>E76*C76</f>
        <v>0</v>
      </c>
      <c r="G76" s="28">
        <v>1200</v>
      </c>
      <c r="H76" s="22">
        <f>G76</f>
        <v>1200</v>
      </c>
      <c r="I76" s="54" t="s">
        <v>86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s="10" customFormat="1" ht="24.75" customHeight="1">
      <c r="A77" s="28">
        <v>2</v>
      </c>
      <c r="B77" s="27" t="s">
        <v>87</v>
      </c>
      <c r="C77" s="28">
        <v>1</v>
      </c>
      <c r="D77" s="28" t="s">
        <v>33</v>
      </c>
      <c r="E77" s="28">
        <v>0</v>
      </c>
      <c r="F77" s="22">
        <f>E77*C77</f>
        <v>0</v>
      </c>
      <c r="G77" s="28">
        <v>1000</v>
      </c>
      <c r="H77" s="22">
        <f>G77</f>
        <v>1000</v>
      </c>
      <c r="I77" s="35" t="s">
        <v>88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s="10" customFormat="1" ht="24.75" customHeight="1">
      <c r="A78" s="28">
        <v>3</v>
      </c>
      <c r="B78" s="27" t="s">
        <v>89</v>
      </c>
      <c r="C78" s="28">
        <v>1</v>
      </c>
      <c r="D78" s="28" t="s">
        <v>33</v>
      </c>
      <c r="E78" s="28">
        <v>0</v>
      </c>
      <c r="F78" s="22">
        <f>E78*C78</f>
        <v>0</v>
      </c>
      <c r="G78" s="28">
        <v>450</v>
      </c>
      <c r="H78" s="22">
        <f>G78</f>
        <v>450</v>
      </c>
      <c r="I78" s="35" t="s">
        <v>90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s="10" customFormat="1" ht="24.75" customHeight="1">
      <c r="A79" s="28">
        <v>4</v>
      </c>
      <c r="B79" s="27" t="s">
        <v>91</v>
      </c>
      <c r="C79" s="28">
        <v>111</v>
      </c>
      <c r="D79" s="22" t="s">
        <v>15</v>
      </c>
      <c r="E79" s="28">
        <v>0</v>
      </c>
      <c r="F79" s="22">
        <f>E79*C79</f>
        <v>0</v>
      </c>
      <c r="G79" s="28">
        <v>30</v>
      </c>
      <c r="H79" s="22">
        <f>C79*G79</f>
        <v>3330</v>
      </c>
      <c r="I79" s="35" t="s">
        <v>91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256" ht="20.25" customHeight="1">
      <c r="A80" s="71" t="s">
        <v>92</v>
      </c>
      <c r="B80" s="72" t="s">
        <v>93</v>
      </c>
      <c r="C80" s="133" t="s">
        <v>94</v>
      </c>
      <c r="D80" s="134"/>
      <c r="E80" s="135"/>
      <c r="F80" s="136">
        <f>F71+H71+F72+F73+H76+H77+H78+H79</f>
        <v>63851.275</v>
      </c>
      <c r="G80" s="137"/>
      <c r="H80" s="138"/>
      <c r="I80" s="73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s="11" customFormat="1" ht="14.25">
      <c r="A81" s="41" t="s">
        <v>95</v>
      </c>
      <c r="B81" s="42"/>
      <c r="C81" s="41"/>
      <c r="D81" s="41"/>
      <c r="E81" s="43"/>
      <c r="F81" s="43"/>
      <c r="G81" s="44"/>
      <c r="H81" s="43"/>
      <c r="I81" s="42" t="s">
        <v>96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s="12" customFormat="1" ht="18" customHeight="1">
      <c r="A82" s="45" t="s">
        <v>97</v>
      </c>
      <c r="B82" s="139" t="s">
        <v>98</v>
      </c>
      <c r="C82" s="139"/>
      <c r="D82" s="139"/>
      <c r="E82" s="139"/>
      <c r="F82" s="139"/>
      <c r="G82" s="139"/>
      <c r="H82" s="139"/>
      <c r="I82" s="139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12" customFormat="1" ht="18" customHeight="1">
      <c r="A83" s="45" t="s">
        <v>97</v>
      </c>
      <c r="B83" s="140" t="s">
        <v>99</v>
      </c>
      <c r="C83" s="140"/>
      <c r="D83" s="140"/>
      <c r="E83" s="140"/>
      <c r="F83" s="140"/>
      <c r="G83" s="140"/>
      <c r="H83" s="140"/>
      <c r="I83" s="140"/>
      <c r="J83" s="2"/>
      <c r="K83" s="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12" customFormat="1" ht="18" customHeight="1">
      <c r="A84" s="45" t="s">
        <v>97</v>
      </c>
      <c r="B84" s="140" t="s">
        <v>100</v>
      </c>
      <c r="C84" s="140"/>
      <c r="D84" s="140"/>
      <c r="E84" s="140"/>
      <c r="F84" s="140"/>
      <c r="G84" s="140"/>
      <c r="H84" s="140"/>
      <c r="I84" s="140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12" customFormat="1" ht="18" customHeight="1">
      <c r="A85" s="45" t="s">
        <v>97</v>
      </c>
      <c r="B85" s="140" t="s">
        <v>101</v>
      </c>
      <c r="C85" s="140"/>
      <c r="D85" s="140"/>
      <c r="E85" s="140"/>
      <c r="F85" s="140"/>
      <c r="G85" s="140"/>
      <c r="H85" s="140"/>
      <c r="I85" s="140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9" ht="14.25">
      <c r="A86" s="46" t="s">
        <v>97</v>
      </c>
      <c r="B86" s="141" t="s">
        <v>102</v>
      </c>
      <c r="C86" s="141"/>
      <c r="D86" s="141"/>
      <c r="E86" s="141"/>
      <c r="F86" s="141"/>
      <c r="G86" s="141"/>
      <c r="H86" s="141"/>
      <c r="I86" s="141"/>
    </row>
    <row r="87" spans="1:9" ht="16.5" customHeight="1">
      <c r="A87" s="46" t="s">
        <v>97</v>
      </c>
      <c r="B87" s="141" t="s">
        <v>103</v>
      </c>
      <c r="C87" s="141"/>
      <c r="D87" s="141"/>
      <c r="E87" s="141"/>
      <c r="F87" s="141"/>
      <c r="G87" s="141"/>
      <c r="H87" s="141"/>
      <c r="I87" s="141"/>
    </row>
    <row r="88" spans="1:10" ht="18.75" customHeight="1">
      <c r="A88" s="46" t="s">
        <v>97</v>
      </c>
      <c r="B88" s="141" t="s">
        <v>104</v>
      </c>
      <c r="C88" s="141"/>
      <c r="D88" s="141"/>
      <c r="E88" s="141"/>
      <c r="F88" s="141"/>
      <c r="G88" s="141"/>
      <c r="H88" s="141"/>
      <c r="I88" s="141"/>
      <c r="J88" s="86"/>
    </row>
    <row r="89" spans="1:9" ht="18.75" customHeight="1">
      <c r="A89" s="46" t="s">
        <v>97</v>
      </c>
      <c r="B89" s="141" t="s">
        <v>105</v>
      </c>
      <c r="C89" s="141"/>
      <c r="D89" s="141"/>
      <c r="E89" s="141"/>
      <c r="F89" s="141"/>
      <c r="G89" s="141"/>
      <c r="H89" s="141"/>
      <c r="I89" s="141"/>
    </row>
    <row r="90" spans="1:9" ht="14.25">
      <c r="A90" s="46" t="s">
        <v>97</v>
      </c>
      <c r="B90" s="141" t="s">
        <v>106</v>
      </c>
      <c r="C90" s="141"/>
      <c r="D90" s="141"/>
      <c r="E90" s="141"/>
      <c r="F90" s="141"/>
      <c r="G90" s="141"/>
      <c r="H90" s="141"/>
      <c r="I90" s="141"/>
    </row>
    <row r="91" spans="1:9" ht="14.25">
      <c r="A91" s="46" t="s">
        <v>97</v>
      </c>
      <c r="B91" s="141" t="s">
        <v>107</v>
      </c>
      <c r="C91" s="141"/>
      <c r="D91" s="141"/>
      <c r="E91" s="141"/>
      <c r="F91" s="141"/>
      <c r="G91" s="141"/>
      <c r="H91" s="141"/>
      <c r="I91" s="141"/>
    </row>
    <row r="92" spans="1:9" ht="18.75" customHeight="1">
      <c r="A92" s="48"/>
      <c r="B92" s="142" t="s">
        <v>108</v>
      </c>
      <c r="C92" s="142"/>
      <c r="D92" s="48"/>
      <c r="E92" s="49"/>
      <c r="F92" s="49"/>
      <c r="G92" s="50"/>
      <c r="H92" s="49"/>
      <c r="I92" s="47" t="s">
        <v>109</v>
      </c>
    </row>
    <row r="93" spans="1:9" ht="18.75" customHeight="1">
      <c r="A93" s="48"/>
      <c r="B93" s="47"/>
      <c r="C93" s="48"/>
      <c r="D93" s="48"/>
      <c r="E93" s="49"/>
      <c r="F93" s="49"/>
      <c r="G93" s="50"/>
      <c r="H93" s="49"/>
      <c r="I93" s="47"/>
    </row>
    <row r="94" spans="2:9" ht="18.75" customHeight="1">
      <c r="B94" s="143" t="s">
        <v>110</v>
      </c>
      <c r="C94" s="143"/>
      <c r="D94" s="143"/>
      <c r="I94" s="2" t="s">
        <v>111</v>
      </c>
    </row>
  </sheetData>
  <mergeCells count="38">
    <mergeCell ref="I5:I6"/>
    <mergeCell ref="B90:I90"/>
    <mergeCell ref="B91:I91"/>
    <mergeCell ref="B92:C92"/>
    <mergeCell ref="B94:D94"/>
    <mergeCell ref="B86:I86"/>
    <mergeCell ref="B87:I87"/>
    <mergeCell ref="B88:I88"/>
    <mergeCell ref="B89:I89"/>
    <mergeCell ref="B82:I82"/>
    <mergeCell ref="B83:I83"/>
    <mergeCell ref="B84:I84"/>
    <mergeCell ref="B85:I85"/>
    <mergeCell ref="F72:H72"/>
    <mergeCell ref="C73:E73"/>
    <mergeCell ref="F73:H73"/>
    <mergeCell ref="C80:E80"/>
    <mergeCell ref="F80:H80"/>
    <mergeCell ref="A57:B57"/>
    <mergeCell ref="A64:B64"/>
    <mergeCell ref="C71:E71"/>
    <mergeCell ref="C72:E72"/>
    <mergeCell ref="A28:B28"/>
    <mergeCell ref="A35:B35"/>
    <mergeCell ref="A45:B45"/>
    <mergeCell ref="A52:B52"/>
    <mergeCell ref="E5:F5"/>
    <mergeCell ref="G5:H5"/>
    <mergeCell ref="A7:B7"/>
    <mergeCell ref="A17:B17"/>
    <mergeCell ref="A5:A6"/>
    <mergeCell ref="B5:B6"/>
    <mergeCell ref="C5:C6"/>
    <mergeCell ref="D5:D6"/>
    <mergeCell ref="A1:I1"/>
    <mergeCell ref="A2:I2"/>
    <mergeCell ref="A3:I3"/>
    <mergeCell ref="A4:I4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2011-03-07T02:28:04Z</cp:lastPrinted>
  <dcterms:created xsi:type="dcterms:W3CDTF">2006-09-24T05:52:42Z</dcterms:created>
  <dcterms:modified xsi:type="dcterms:W3CDTF">2011-12-19T07:02:34Z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