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方案" sheetId="1" r:id="rId1"/>
  </sheets>
  <definedNames>
    <definedName name="_xlnm.Print_Area" localSheetId="0">'方案'!$A$1:$I$103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<sst xmlns="http://schemas.openxmlformats.org/spreadsheetml/2006/main" count="261" uniqueCount="142">
  <si>
    <t>北京齐家盛装饰南昌分公司工程报价单</t>
  </si>
  <si>
    <t>京城唯一透明化报价，核算成本才是硬道理</t>
  </si>
  <si>
    <t>业主：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</si>
  <si>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</si>
  <si>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</si>
  <si>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</si>
  <si>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</si>
  <si>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</si>
  <si>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</si>
  <si>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</si>
  <si>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</si>
  <si>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</si>
  <si>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</si>
  <si>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顶面刷漆</t>
  </si>
  <si>
    <t>㎡</t>
  </si>
  <si>
    <t>批刮多乐士腻子二至三遍，打磨平整。刷底漆一遍，多乐士家丽安净味面漆二遍。(不含特殊处理)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</si>
  <si>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</si>
  <si>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</si>
  <si>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</si>
  <si>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</si>
  <si>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 xml:space="preserve">m </t>
  </si>
  <si>
    <t>海螺牌32.5硅酸盐水泥、中砂水泥沙浆铺贴。</t>
  </si>
  <si>
    <t>客厅造型吊顶</t>
  </si>
  <si>
    <t>轻钢龙骨，龙牌石膏板造型吊顶，石膏板拼接处留缝3-9mm，快粘粉或石膏粉填充，牛皮纸或绷带粘缝处理，自攻钉刷防锈漆。(不含木质线条、石膏线条、木质雕花）</t>
  </si>
  <si>
    <t>电视背景墙</t>
  </si>
  <si>
    <t>项</t>
  </si>
  <si>
    <t>详见施工图。(主材业主自购)</t>
  </si>
  <si>
    <t>无门衣柜</t>
  </si>
  <si>
    <t>上新E1级大芯板衬底,3厘饰面板饰面,背板为一级9厘板，同木质实木线条收边,刷华润清漆,底漆三遍,面漆二遍.（面积＞1m2）按展开面积计算,含油漆,（柜内贴面板价格另计）着色漆另计.（不含五金，玻璃门）</t>
  </si>
  <si>
    <t>吊柜</t>
  </si>
  <si>
    <t>窗台大理石</t>
  </si>
  <si>
    <t>m</t>
  </si>
  <si>
    <t>水泥砂浆铺贴窗台大理石，主材业主自购。</t>
  </si>
  <si>
    <t>四、厨房</t>
  </si>
  <si>
    <t>贴墙砖</t>
  </si>
  <si>
    <t xml:space="preserve">海螺牌32.5硅酸盐水泥、中砂水泥沙浆铺贴。
规格≥200mm*200mm。不含找平、拉毛、及墙面处理。
(主材、勾缝剂业主自购，贴砖厚度不超过30mm) </t>
  </si>
  <si>
    <t>包立管</t>
  </si>
  <si>
    <t>根</t>
  </si>
  <si>
    <t>红砖或轻体砖包管,海螺牌32.5水泥沙浆抹灰（不含表层装饰）</t>
  </si>
  <si>
    <t>过门石</t>
  </si>
  <si>
    <t>块</t>
  </si>
  <si>
    <t>水泥砂浆铺贴过门石，主材业主自购。</t>
  </si>
  <si>
    <t>五、卫生间</t>
  </si>
  <si>
    <t>墙地面做防水</t>
  </si>
  <si>
    <t>雷邦士防水涂料。返墙300mm(淋浴处1.8米高）</t>
  </si>
  <si>
    <t>六、客厅阳台</t>
  </si>
  <si>
    <t>地面做防水</t>
  </si>
  <si>
    <t>雷邦士防水涂料。</t>
  </si>
  <si>
    <t>七、餐厅阳台</t>
  </si>
  <si>
    <t>水电改造</t>
  </si>
  <si>
    <t>电路改造，给水路改造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</si>
  <si>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</si>
  <si>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排水改造</t>
  </si>
  <si>
    <t>港丰PVC排水管，接头、配件、安装。水龙头、三角阀、软管等墙外部件由业主自购。</t>
  </si>
  <si>
    <t>成本核算</t>
  </si>
  <si>
    <t>材料</t>
  </si>
  <si>
    <t>十</t>
  </si>
  <si>
    <t>管理费</t>
  </si>
  <si>
    <t>总价*8%</t>
  </si>
  <si>
    <t>十一</t>
  </si>
  <si>
    <t>毛利润</t>
  </si>
  <si>
    <t>总价*17%</t>
  </si>
  <si>
    <t>十二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</si>
  <si>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</si>
  <si>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</si>
  <si>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</si>
  <si>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</si>
  <si>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</si>
  <si>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</si>
  <si>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</si>
  <si>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成品保护费</t>
  </si>
  <si>
    <t>十三、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</si>
  <si>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</si>
  <si>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</si>
  <si>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</si>
  <si>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</si>
  <si>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</si>
  <si>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</si>
  <si>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</si>
  <si>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</si>
  <si>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</si>
  <si>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</si>
  <si>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</si>
  <si>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</si>
  <si>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</si>
  <si>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</si>
  <si>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</si>
  <si>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</si>
  <si>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</si>
  <si>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</si>
  <si>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</si>
  <si>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</si>
  <si>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</si>
  <si>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</si>
  <si>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</si>
  <si>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40</t>
    </r>
    <r>
      <rPr>
        <sz val="10"/>
        <color indexed="8"/>
        <rFont val="宋体"/>
        <family val="0"/>
      </rPr>
      <t>个开关、插座。（SOK品牌）</t>
    </r>
  </si>
  <si>
    <t>客厅地砖</t>
  </si>
  <si>
    <r>
      <t>广东品牌强辉（8</t>
    </r>
    <r>
      <rPr>
        <sz val="10"/>
        <color indexed="8"/>
        <rFont val="Times New Roman"/>
        <family val="1"/>
      </rPr>
      <t>00*800</t>
    </r>
    <r>
      <rPr>
        <sz val="10"/>
        <color indexed="8"/>
        <rFont val="宋体"/>
        <family val="0"/>
      </rPr>
      <t>）地砖</t>
    </r>
  </si>
  <si>
    <t>卧室地板</t>
  </si>
  <si>
    <t>德品地板</t>
  </si>
  <si>
    <t>阳台地砖</t>
  </si>
  <si>
    <r>
      <t>广东品牌强辉（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</si>
  <si>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厨房地砖</t>
  </si>
  <si>
    <t>厨房墙砖</t>
  </si>
  <si>
    <r>
      <t>广东品牌强辉（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</si>
  <si>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</si>
  <si>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</si>
  <si>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t>厨房橱柜</t>
  </si>
  <si>
    <t>厨房整体橱柜</t>
  </si>
  <si>
    <t>成品高分子免漆房门</t>
  </si>
  <si>
    <t>樘</t>
  </si>
  <si>
    <t>卫生间铝合金门</t>
  </si>
  <si>
    <t>成品铝合金边框门</t>
  </si>
  <si>
    <t>厨房铝合金移门</t>
  </si>
  <si>
    <t>不锈钢双槽洗菜盆</t>
  </si>
  <si>
    <t>套</t>
  </si>
  <si>
    <t>广东品牌不锈钢双槽</t>
  </si>
  <si>
    <t>蹲便器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</si>
  <si>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</si>
  <si>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</si>
  <si>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混合龙头</t>
  </si>
  <si>
    <t>三角阀软管洗衣机龙头等</t>
  </si>
  <si>
    <t>以实际价格为准</t>
  </si>
  <si>
    <t>五金件</t>
  </si>
  <si>
    <t>拉手，滑道，浴巾架/毛巾环/纸巾盒等(以实际价格为准)</t>
  </si>
  <si>
    <t>中国黑大理石。</t>
  </si>
  <si>
    <t>金碧辉煌大理石。</t>
  </si>
  <si>
    <t>集成吊顶</t>
  </si>
  <si>
    <t>品牌华久集成吊顶</t>
  </si>
  <si>
    <t>衣柜推拉门</t>
  </si>
  <si>
    <t>灯具</t>
  </si>
  <si>
    <t>全房所有灯具。</t>
  </si>
  <si>
    <t>花洒</t>
  </si>
  <si>
    <t>品牌“九牧”</t>
  </si>
  <si>
    <t>合计</t>
  </si>
  <si>
    <t>鞋柜</t>
  </si>
  <si>
    <t>八</t>
  </si>
  <si>
    <t>二、主卧</t>
  </si>
  <si>
    <t>三、次卧2</t>
  </si>
  <si>
    <t>三、次卧1</t>
  </si>
  <si>
    <t>94*60*0.08=460（墙、地砖管理费）</t>
  </si>
  <si>
    <t>工程地址：绿地香颂户型2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</si>
</sst>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5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0"/>
      <color indexed="63"/>
      <name val="Times New Roman"/>
      <family val="1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186" fontId="12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2" fillId="4" borderId="2" xfId="0" applyNumberFormat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1" fillId="5" borderId="2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186" fontId="11" fillId="3" borderId="2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vertical="center"/>
    </xf>
    <xf numFmtId="187" fontId="11" fillId="4" borderId="1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87" fontId="12" fillId="4" borderId="3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2" borderId="0" xfId="0" applyNumberForma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187" fontId="12" fillId="4" borderId="2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187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9" fontId="13" fillId="3" borderId="1" xfId="0" applyNumberFormat="1" applyFont="1" applyFill="1" applyBorder="1" applyAlignment="1">
      <alignment horizontal="center" vertical="center"/>
    </xf>
    <xf numFmtId="9" fontId="13" fillId="3" borderId="3" xfId="0" applyNumberFormat="1" applyFont="1" applyFill="1" applyBorder="1" applyAlignment="1">
      <alignment horizontal="center" vertical="center"/>
    </xf>
    <xf numFmtId="186" fontId="11" fillId="3" borderId="7" xfId="0" applyNumberFormat="1" applyFont="1" applyFill="1" applyBorder="1" applyAlignment="1">
      <alignment horizontal="center" vertical="center"/>
    </xf>
    <xf numFmtId="186" fontId="11" fillId="3" borderId="1" xfId="0" applyNumberFormat="1" applyFont="1" applyFill="1" applyBorder="1" applyAlignment="1">
      <alignment horizontal="center" vertical="center"/>
    </xf>
    <xf numFmtId="186" fontId="11" fillId="3" borderId="3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187" fontId="11" fillId="4" borderId="7" xfId="0" applyNumberFormat="1" applyFont="1" applyFill="1" applyBorder="1" applyAlignment="1">
      <alignment horizontal="center" vertical="center"/>
    </xf>
    <xf numFmtId="187" fontId="11" fillId="4" borderId="1" xfId="0" applyNumberFormat="1" applyFont="1" applyFill="1" applyBorder="1" applyAlignment="1">
      <alignment horizontal="center" vertical="center"/>
    </xf>
    <xf numFmtId="187" fontId="11" fillId="4" borderId="3" xfId="0" applyNumberFormat="1" applyFont="1" applyFill="1" applyBorder="1" applyAlignment="1">
      <alignment horizontal="center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1" xfId="0" applyNumberFormat="1" applyFont="1" applyFill="1" applyBorder="1" applyAlignment="1">
      <alignment horizontal="center" vertical="center"/>
    </xf>
    <xf numFmtId="9" fontId="12" fillId="4" borderId="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9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150" zoomScaleNormal="150" workbookViewId="0" topLeftCell="A46">
      <selection activeCell="A3" sqref="A3:I3"/>
    </sheetView>
  </sheetViews>
  <sheetFormatPr defaultColWidth="9.00390625" defaultRowHeight="14.25"/>
  <cols>
    <col min="1" max="1" width="4.75390625" style="1" customWidth="1"/>
    <col min="2" max="2" width="16.875" style="2" customWidth="1"/>
    <col min="3" max="3" width="5.875" style="1" customWidth="1"/>
    <col min="4" max="4" width="4.75390625" style="1" customWidth="1"/>
    <col min="5" max="5" width="4.50390625" style="3" customWidth="1"/>
    <col min="6" max="6" width="6.375" style="3" customWidth="1"/>
    <col min="7" max="7" width="5.00390625" style="4" customWidth="1"/>
    <col min="8" max="8" width="6.125" style="3" customWidth="1"/>
    <col min="9" max="9" width="47.375" style="2" customWidth="1"/>
    <col min="10" max="10" width="9.00390625" style="5" bestFit="1" customWidth="1"/>
    <col min="11" max="11" width="9.25390625" style="5" bestFit="1" customWidth="1"/>
    <col min="12" max="16384" width="9.00390625" style="5" bestFit="1" customWidth="1"/>
  </cols>
  <sheetData>
    <row r="1" spans="1:9" ht="28.5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8"/>
    </row>
    <row r="2" spans="1:9" ht="19.5" customHeight="1">
      <c r="A2" s="159" t="s">
        <v>1</v>
      </c>
      <c r="B2" s="160"/>
      <c r="C2" s="161"/>
      <c r="D2" s="161"/>
      <c r="E2" s="161"/>
      <c r="F2" s="161"/>
      <c r="G2" s="161"/>
      <c r="H2" s="161"/>
      <c r="I2" s="161"/>
    </row>
    <row r="3" spans="1:9" s="6" customFormat="1" ht="18.75" customHeight="1">
      <c r="A3" s="162" t="s">
        <v>141</v>
      </c>
      <c r="B3" s="163"/>
      <c r="C3" s="163"/>
      <c r="D3" s="163"/>
      <c r="E3" s="163"/>
      <c r="F3" s="163"/>
      <c r="G3" s="163"/>
      <c r="H3" s="163"/>
      <c r="I3" s="164"/>
    </row>
    <row r="4" spans="1:9" s="6" customFormat="1" ht="19.5" customHeight="1">
      <c r="A4" s="165" t="s">
        <v>2</v>
      </c>
      <c r="B4" s="165"/>
      <c r="C4" s="165"/>
      <c r="D4" s="165"/>
      <c r="E4" s="165"/>
      <c r="F4" s="165"/>
      <c r="G4" s="165"/>
      <c r="H4" s="165"/>
      <c r="I4" s="165"/>
    </row>
    <row r="5" spans="1:9" s="7" customFormat="1" ht="19.5" customHeight="1">
      <c r="A5" s="154" t="s">
        <v>3</v>
      </c>
      <c r="B5" s="126" t="s">
        <v>4</v>
      </c>
      <c r="C5" s="126" t="s">
        <v>5</v>
      </c>
      <c r="D5" s="126" t="s">
        <v>6</v>
      </c>
      <c r="E5" s="150" t="s">
        <v>7</v>
      </c>
      <c r="F5" s="151"/>
      <c r="G5" s="150" t="s">
        <v>8</v>
      </c>
      <c r="H5" s="151"/>
      <c r="I5" s="126" t="s">
        <v>9</v>
      </c>
    </row>
    <row r="6" spans="1:9" ht="18.75" customHeight="1">
      <c r="A6" s="155"/>
      <c r="B6" s="127"/>
      <c r="C6" s="127"/>
      <c r="D6" s="127"/>
      <c r="E6" s="17" t="s">
        <v>10</v>
      </c>
      <c r="F6" s="17" t="s">
        <v>11</v>
      </c>
      <c r="G6" s="17" t="s">
        <v>10</v>
      </c>
      <c r="H6" s="17" t="s">
        <v>11</v>
      </c>
      <c r="I6" s="127"/>
    </row>
    <row r="7" spans="1:9" ht="18" customHeight="1">
      <c r="A7" s="152" t="s">
        <v>12</v>
      </c>
      <c r="B7" s="153"/>
      <c r="C7" s="76"/>
      <c r="D7" s="76"/>
      <c r="E7" s="75"/>
      <c r="F7" s="75"/>
      <c r="G7" s="76"/>
      <c r="H7" s="75"/>
      <c r="I7" s="77"/>
    </row>
    <row r="8" spans="1:9" s="9" customFormat="1" ht="30" customHeight="1">
      <c r="A8" s="28">
        <v>1</v>
      </c>
      <c r="B8" s="27" t="s">
        <v>13</v>
      </c>
      <c r="C8" s="28">
        <v>29.5</v>
      </c>
      <c r="D8" s="28" t="s">
        <v>14</v>
      </c>
      <c r="E8" s="28">
        <v>9</v>
      </c>
      <c r="F8" s="119">
        <f>E8*C8</f>
        <v>265.5</v>
      </c>
      <c r="G8" s="28">
        <v>12</v>
      </c>
      <c r="H8" s="119">
        <f aca="true" t="shared" si="0" ref="H8:H14">G8*C8</f>
        <v>354</v>
      </c>
      <c r="I8" s="55" t="s">
        <v>15</v>
      </c>
    </row>
    <row r="9" spans="1:9" s="8" customFormat="1" ht="28.5" customHeight="1">
      <c r="A9" s="52">
        <v>2</v>
      </c>
      <c r="B9" s="27" t="s">
        <v>16</v>
      </c>
      <c r="C9" s="28">
        <f>27.2*2.8</f>
        <v>76.16</v>
      </c>
      <c r="D9" s="28" t="s">
        <v>14</v>
      </c>
      <c r="E9" s="28">
        <v>9</v>
      </c>
      <c r="F9" s="119">
        <f>E9*C9</f>
        <v>685.4399999999999</v>
      </c>
      <c r="G9" s="28">
        <v>12</v>
      </c>
      <c r="H9" s="119">
        <f t="shared" si="0"/>
        <v>913.92</v>
      </c>
      <c r="I9" s="55" t="s">
        <v>15</v>
      </c>
    </row>
    <row r="10" spans="1:30" s="14" customFormat="1" ht="37.5" customHeight="1">
      <c r="A10" s="28">
        <v>3</v>
      </c>
      <c r="B10" s="27" t="s">
        <v>17</v>
      </c>
      <c r="C10" s="28">
        <v>29.5</v>
      </c>
      <c r="D10" s="28" t="s">
        <v>14</v>
      </c>
      <c r="E10" s="28">
        <v>10</v>
      </c>
      <c r="F10" s="119">
        <f>E10*C10</f>
        <v>295</v>
      </c>
      <c r="G10" s="28">
        <v>25</v>
      </c>
      <c r="H10" s="119">
        <f t="shared" si="0"/>
        <v>737.5</v>
      </c>
      <c r="I10" s="26" t="s">
        <v>18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4" customFormat="1" ht="24" customHeight="1">
      <c r="A11" s="28">
        <v>4</v>
      </c>
      <c r="B11" s="27" t="s">
        <v>19</v>
      </c>
      <c r="C11" s="28">
        <v>27</v>
      </c>
      <c r="D11" s="28" t="s">
        <v>20</v>
      </c>
      <c r="E11" s="28">
        <v>2</v>
      </c>
      <c r="F11" s="119">
        <f>E11*C11</f>
        <v>54</v>
      </c>
      <c r="G11" s="28">
        <v>8</v>
      </c>
      <c r="H11" s="119">
        <f t="shared" si="0"/>
        <v>216</v>
      </c>
      <c r="I11" s="26" t="s">
        <v>21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9" s="117" customFormat="1" ht="48.75" customHeight="1">
      <c r="A12" s="52">
        <v>5</v>
      </c>
      <c r="B12" s="85" t="s">
        <v>135</v>
      </c>
      <c r="C12" s="120">
        <f>0.7*2.8*4</f>
        <v>7.839999999999999</v>
      </c>
      <c r="D12" s="52" t="s">
        <v>14</v>
      </c>
      <c r="E12" s="52">
        <v>75</v>
      </c>
      <c r="F12" s="121">
        <f>E12*C12</f>
        <v>587.9999999999999</v>
      </c>
      <c r="G12" s="52">
        <v>90</v>
      </c>
      <c r="H12" s="121">
        <f>G12*C12</f>
        <v>705.5999999999999</v>
      </c>
      <c r="I12" s="122" t="s">
        <v>28</v>
      </c>
    </row>
    <row r="13" spans="1:9" ht="42.75" customHeight="1">
      <c r="A13" s="52">
        <v>6</v>
      </c>
      <c r="B13" s="27" t="s">
        <v>22</v>
      </c>
      <c r="C13" s="28">
        <v>29</v>
      </c>
      <c r="D13" s="28" t="s">
        <v>14</v>
      </c>
      <c r="E13" s="115">
        <v>50</v>
      </c>
      <c r="F13" s="28">
        <f>C13*E13</f>
        <v>1450</v>
      </c>
      <c r="G13" s="116">
        <v>70</v>
      </c>
      <c r="H13" s="119">
        <f t="shared" si="0"/>
        <v>2030</v>
      </c>
      <c r="I13" s="123" t="s">
        <v>23</v>
      </c>
    </row>
    <row r="14" spans="1:9" ht="25.5" customHeight="1">
      <c r="A14" s="28">
        <v>7</v>
      </c>
      <c r="B14" s="27" t="s">
        <v>24</v>
      </c>
      <c r="C14" s="28">
        <v>1</v>
      </c>
      <c r="D14" s="28" t="s">
        <v>25</v>
      </c>
      <c r="E14" s="115">
        <v>600</v>
      </c>
      <c r="F14" s="28">
        <f>C14*E14</f>
        <v>600</v>
      </c>
      <c r="G14" s="116">
        <v>800</v>
      </c>
      <c r="H14" s="119">
        <f t="shared" si="0"/>
        <v>800</v>
      </c>
      <c r="I14" s="123" t="s">
        <v>26</v>
      </c>
    </row>
    <row r="15" spans="1:9" ht="18" customHeight="1">
      <c r="A15" s="124" t="s">
        <v>137</v>
      </c>
      <c r="B15" s="125"/>
      <c r="C15" s="18"/>
      <c r="D15" s="18"/>
      <c r="E15" s="16"/>
      <c r="F15" s="16"/>
      <c r="G15" s="18"/>
      <c r="H15" s="16"/>
      <c r="I15" s="19"/>
    </row>
    <row r="16" spans="1:9" s="9" customFormat="1" ht="34.5" customHeight="1">
      <c r="A16" s="20">
        <v>1</v>
      </c>
      <c r="B16" s="21" t="s">
        <v>13</v>
      </c>
      <c r="C16" s="22">
        <v>15.6</v>
      </c>
      <c r="D16" s="22" t="s">
        <v>14</v>
      </c>
      <c r="E16" s="22">
        <v>9</v>
      </c>
      <c r="F16" s="23">
        <f>E16*C16</f>
        <v>140.4</v>
      </c>
      <c r="G16" s="22">
        <v>12</v>
      </c>
      <c r="H16" s="23">
        <f>G16*C16</f>
        <v>187.2</v>
      </c>
      <c r="I16" s="51" t="s">
        <v>15</v>
      </c>
    </row>
    <row r="17" spans="1:9" s="8" customFormat="1" ht="30" customHeight="1">
      <c r="A17" s="20">
        <v>2</v>
      </c>
      <c r="B17" s="21" t="s">
        <v>16</v>
      </c>
      <c r="C17" s="22">
        <v>39.2</v>
      </c>
      <c r="D17" s="22" t="s">
        <v>14</v>
      </c>
      <c r="E17" s="22">
        <v>9</v>
      </c>
      <c r="F17" s="23">
        <f>E17*C17</f>
        <v>352.8</v>
      </c>
      <c r="G17" s="22">
        <v>12</v>
      </c>
      <c r="H17" s="23">
        <f>G17*C17</f>
        <v>470.40000000000003</v>
      </c>
      <c r="I17" s="51" t="s">
        <v>15</v>
      </c>
    </row>
    <row r="18" spans="1:12" s="113" customFormat="1" ht="48.75" customHeight="1">
      <c r="A18" s="20">
        <v>3</v>
      </c>
      <c r="B18" s="56" t="s">
        <v>27</v>
      </c>
      <c r="C18" s="114">
        <f>3*2.2*3.2</f>
        <v>21.120000000000005</v>
      </c>
      <c r="D18" s="107" t="s">
        <v>14</v>
      </c>
      <c r="E18" s="107">
        <v>75</v>
      </c>
      <c r="F18" s="112">
        <f>E18*C18</f>
        <v>1584.0000000000005</v>
      </c>
      <c r="G18" s="107">
        <v>73</v>
      </c>
      <c r="H18" s="112">
        <f>G18*C18</f>
        <v>1541.7600000000002</v>
      </c>
      <c r="I18" s="111" t="s">
        <v>28</v>
      </c>
      <c r="J18" s="9"/>
      <c r="K18" s="9"/>
      <c r="L18" s="9"/>
    </row>
    <row r="19" spans="1:12" s="113" customFormat="1" ht="54" customHeight="1">
      <c r="A19" s="20">
        <v>4</v>
      </c>
      <c r="B19" s="56" t="s">
        <v>29</v>
      </c>
      <c r="C19" s="107">
        <f>3*0.6*3.5</f>
        <v>6.299999999999999</v>
      </c>
      <c r="D19" s="107" t="s">
        <v>14</v>
      </c>
      <c r="E19" s="107">
        <v>75</v>
      </c>
      <c r="F19" s="112">
        <f>E19*C19</f>
        <v>472.49999999999994</v>
      </c>
      <c r="G19" s="107">
        <v>90</v>
      </c>
      <c r="H19" s="112">
        <f>G19*C19</f>
        <v>566.9999999999999</v>
      </c>
      <c r="I19" s="111" t="s">
        <v>28</v>
      </c>
      <c r="J19" s="8"/>
      <c r="K19" s="8"/>
      <c r="L19" s="8"/>
    </row>
    <row r="20" spans="1:9" ht="27.75" customHeight="1">
      <c r="A20" s="20">
        <v>5</v>
      </c>
      <c r="B20" s="27" t="s">
        <v>30</v>
      </c>
      <c r="C20" s="28">
        <v>2</v>
      </c>
      <c r="D20" s="22" t="s">
        <v>31</v>
      </c>
      <c r="E20" s="110">
        <v>15</v>
      </c>
      <c r="F20" s="28">
        <f>C20*E20</f>
        <v>30</v>
      </c>
      <c r="G20" s="28">
        <v>35</v>
      </c>
      <c r="H20" s="23">
        <f>G20*C20</f>
        <v>70</v>
      </c>
      <c r="I20" s="106" t="s">
        <v>32</v>
      </c>
    </row>
    <row r="21" spans="1:9" ht="18" customHeight="1">
      <c r="A21" s="124" t="s">
        <v>139</v>
      </c>
      <c r="B21" s="125"/>
      <c r="C21" s="18"/>
      <c r="D21" s="18"/>
      <c r="E21" s="16"/>
      <c r="F21" s="16"/>
      <c r="G21" s="18"/>
      <c r="H21" s="16"/>
      <c r="I21" s="19"/>
    </row>
    <row r="22" spans="1:15" s="9" customFormat="1" ht="27.75" customHeight="1">
      <c r="A22" s="20">
        <v>1</v>
      </c>
      <c r="B22" s="21" t="s">
        <v>13</v>
      </c>
      <c r="C22" s="22">
        <v>8.3</v>
      </c>
      <c r="D22" s="22" t="s">
        <v>14</v>
      </c>
      <c r="E22" s="22">
        <v>9</v>
      </c>
      <c r="F22" s="23">
        <f>E22*C22</f>
        <v>74.7</v>
      </c>
      <c r="G22" s="22">
        <v>12</v>
      </c>
      <c r="H22" s="23">
        <f>G22*C22</f>
        <v>99.60000000000001</v>
      </c>
      <c r="I22" s="51" t="s">
        <v>15</v>
      </c>
      <c r="K22" s="101"/>
      <c r="L22" s="101"/>
      <c r="M22" s="101"/>
      <c r="N22" s="101"/>
      <c r="O22" s="101"/>
    </row>
    <row r="23" spans="1:15" s="8" customFormat="1" ht="29.25" customHeight="1">
      <c r="A23" s="20">
        <v>2</v>
      </c>
      <c r="B23" s="21" t="s">
        <v>16</v>
      </c>
      <c r="C23" s="22">
        <v>32.2</v>
      </c>
      <c r="D23" s="22" t="s">
        <v>14</v>
      </c>
      <c r="E23" s="22">
        <v>9</v>
      </c>
      <c r="F23" s="23">
        <f>E23*C23</f>
        <v>289.8</v>
      </c>
      <c r="G23" s="22">
        <v>12</v>
      </c>
      <c r="H23" s="23">
        <f>G23*C23</f>
        <v>386.40000000000003</v>
      </c>
      <c r="I23" s="51" t="s">
        <v>15</v>
      </c>
      <c r="K23" s="109"/>
      <c r="L23" s="109"/>
      <c r="M23" s="109"/>
      <c r="N23" s="109"/>
      <c r="O23" s="109"/>
    </row>
    <row r="24" spans="1:9" s="113" customFormat="1" ht="57" customHeight="1">
      <c r="A24" s="20">
        <v>3</v>
      </c>
      <c r="B24" s="56" t="s">
        <v>29</v>
      </c>
      <c r="C24" s="107">
        <v>6</v>
      </c>
      <c r="D24" s="107" t="s">
        <v>14</v>
      </c>
      <c r="E24" s="107">
        <v>75</v>
      </c>
      <c r="F24" s="112">
        <f>E24*C24</f>
        <v>450</v>
      </c>
      <c r="G24" s="107">
        <v>90</v>
      </c>
      <c r="H24" s="112">
        <f>G24*C24</f>
        <v>540</v>
      </c>
      <c r="I24" s="111" t="s">
        <v>28</v>
      </c>
    </row>
    <row r="25" spans="1:9" ht="18" customHeight="1">
      <c r="A25" s="124" t="s">
        <v>138</v>
      </c>
      <c r="B25" s="125"/>
      <c r="C25" s="18"/>
      <c r="D25" s="18"/>
      <c r="E25" s="16"/>
      <c r="F25" s="16"/>
      <c r="G25" s="18"/>
      <c r="H25" s="16"/>
      <c r="I25" s="19"/>
    </row>
    <row r="26" spans="1:15" s="9" customFormat="1" ht="27.75" customHeight="1">
      <c r="A26" s="20">
        <v>1</v>
      </c>
      <c r="B26" s="21" t="s">
        <v>13</v>
      </c>
      <c r="C26" s="22">
        <v>9.5</v>
      </c>
      <c r="D26" s="22" t="s">
        <v>14</v>
      </c>
      <c r="E26" s="22">
        <v>9</v>
      </c>
      <c r="F26" s="23">
        <f>E26*C26</f>
        <v>85.5</v>
      </c>
      <c r="G26" s="22">
        <v>12</v>
      </c>
      <c r="H26" s="23">
        <f>G26*C26</f>
        <v>114</v>
      </c>
      <c r="I26" s="51" t="s">
        <v>15</v>
      </c>
      <c r="K26" s="101"/>
      <c r="L26" s="101"/>
      <c r="M26" s="101"/>
      <c r="N26" s="101"/>
      <c r="O26" s="101"/>
    </row>
    <row r="27" spans="1:15" s="8" customFormat="1" ht="29.25" customHeight="1">
      <c r="A27" s="20">
        <v>2</v>
      </c>
      <c r="B27" s="21" t="s">
        <v>16</v>
      </c>
      <c r="C27" s="22">
        <f>12.4*2.8</f>
        <v>34.72</v>
      </c>
      <c r="D27" s="22" t="s">
        <v>14</v>
      </c>
      <c r="E27" s="22">
        <v>9</v>
      </c>
      <c r="F27" s="23">
        <f>E27*C27</f>
        <v>312.48</v>
      </c>
      <c r="G27" s="22">
        <v>12</v>
      </c>
      <c r="H27" s="23">
        <f>G27*C27</f>
        <v>416.64</v>
      </c>
      <c r="I27" s="51" t="s">
        <v>15</v>
      </c>
      <c r="K27" s="109"/>
      <c r="L27" s="109"/>
      <c r="M27" s="109"/>
      <c r="N27" s="109"/>
      <c r="O27" s="109"/>
    </row>
    <row r="28" spans="1:9" s="113" customFormat="1" ht="48.75" customHeight="1">
      <c r="A28" s="20">
        <v>3</v>
      </c>
      <c r="B28" s="56" t="s">
        <v>27</v>
      </c>
      <c r="C28" s="114">
        <f>1.6*2.2*3.2</f>
        <v>11.264000000000003</v>
      </c>
      <c r="D28" s="107" t="s">
        <v>14</v>
      </c>
      <c r="E28" s="107">
        <v>75</v>
      </c>
      <c r="F28" s="112">
        <f>E28*C28</f>
        <v>844.8000000000002</v>
      </c>
      <c r="G28" s="107">
        <v>73</v>
      </c>
      <c r="H28" s="112">
        <f>G28*C28</f>
        <v>822.2720000000002</v>
      </c>
      <c r="I28" s="111" t="s">
        <v>28</v>
      </c>
    </row>
    <row r="29" spans="1:9" s="113" customFormat="1" ht="57" customHeight="1">
      <c r="A29" s="20">
        <v>4</v>
      </c>
      <c r="B29" s="56" t="s">
        <v>29</v>
      </c>
      <c r="C29" s="107">
        <f>1.6*0.6*3.5</f>
        <v>3.36</v>
      </c>
      <c r="D29" s="107" t="s">
        <v>14</v>
      </c>
      <c r="E29" s="107">
        <v>75</v>
      </c>
      <c r="F29" s="112">
        <f>E29*C29</f>
        <v>252</v>
      </c>
      <c r="G29" s="107">
        <v>90</v>
      </c>
      <c r="H29" s="112">
        <f>G29*C29</f>
        <v>302.4</v>
      </c>
      <c r="I29" s="111" t="s">
        <v>28</v>
      </c>
    </row>
    <row r="30" spans="1:9" ht="17.25" customHeight="1">
      <c r="A30" s="124" t="s">
        <v>33</v>
      </c>
      <c r="B30" s="125"/>
      <c r="C30" s="29"/>
      <c r="D30" s="29"/>
      <c r="E30" s="30"/>
      <c r="F30" s="30"/>
      <c r="G30" s="31"/>
      <c r="H30" s="30"/>
      <c r="I30" s="32"/>
    </row>
    <row r="31" spans="1:9" ht="39.75" customHeight="1">
      <c r="A31" s="20">
        <v>1</v>
      </c>
      <c r="B31" s="21" t="s">
        <v>17</v>
      </c>
      <c r="C31" s="20">
        <v>5</v>
      </c>
      <c r="D31" s="22" t="s">
        <v>14</v>
      </c>
      <c r="E31" s="22">
        <v>10</v>
      </c>
      <c r="F31" s="23">
        <f>E31*C31</f>
        <v>50</v>
      </c>
      <c r="G31" s="22">
        <v>25</v>
      </c>
      <c r="H31" s="23">
        <f>G31*C31</f>
        <v>125</v>
      </c>
      <c r="I31" s="26" t="s">
        <v>18</v>
      </c>
    </row>
    <row r="32" spans="1:11" s="9" customFormat="1" ht="39.75" customHeight="1">
      <c r="A32" s="20">
        <v>2</v>
      </c>
      <c r="B32" s="21" t="s">
        <v>34</v>
      </c>
      <c r="C32" s="20">
        <f>10*2.5</f>
        <v>25</v>
      </c>
      <c r="D32" s="22" t="s">
        <v>14</v>
      </c>
      <c r="E32" s="22">
        <v>10</v>
      </c>
      <c r="F32" s="23">
        <f>E32*C32</f>
        <v>250</v>
      </c>
      <c r="G32" s="22">
        <v>25</v>
      </c>
      <c r="H32" s="23">
        <f>G32*C32</f>
        <v>625</v>
      </c>
      <c r="I32" s="24" t="s">
        <v>35</v>
      </c>
      <c r="K32" s="5"/>
    </row>
    <row r="33" spans="1:9" s="9" customFormat="1" ht="17.25" customHeight="1">
      <c r="A33" s="34">
        <v>3</v>
      </c>
      <c r="B33" s="21" t="s">
        <v>36</v>
      </c>
      <c r="C33" s="20">
        <v>1</v>
      </c>
      <c r="D33" s="22" t="s">
        <v>37</v>
      </c>
      <c r="E33" s="22">
        <v>85</v>
      </c>
      <c r="F33" s="23">
        <f>E33*C33</f>
        <v>85</v>
      </c>
      <c r="G33" s="22">
        <v>95</v>
      </c>
      <c r="H33" s="23">
        <f>G33*C33</f>
        <v>95</v>
      </c>
      <c r="I33" s="21" t="s">
        <v>38</v>
      </c>
    </row>
    <row r="34" spans="1:9" ht="27.75" customHeight="1">
      <c r="A34" s="20">
        <v>4</v>
      </c>
      <c r="B34" s="27" t="s">
        <v>39</v>
      </c>
      <c r="C34" s="28">
        <v>2</v>
      </c>
      <c r="D34" s="22" t="s">
        <v>40</v>
      </c>
      <c r="E34" s="110">
        <v>10</v>
      </c>
      <c r="F34" s="28">
        <f>C34*E34</f>
        <v>20</v>
      </c>
      <c r="G34" s="28">
        <v>15</v>
      </c>
      <c r="H34" s="23">
        <f>G34*C34</f>
        <v>30</v>
      </c>
      <c r="I34" s="106" t="s">
        <v>41</v>
      </c>
    </row>
    <row r="35" spans="1:30" s="14" customFormat="1" ht="19.5" customHeight="1">
      <c r="A35" s="124" t="s">
        <v>42</v>
      </c>
      <c r="B35" s="125"/>
      <c r="C35" s="16"/>
      <c r="D35" s="16"/>
      <c r="E35" s="18"/>
      <c r="F35" s="16"/>
      <c r="G35" s="18"/>
      <c r="H35" s="16"/>
      <c r="I35" s="19"/>
      <c r="J35" s="8"/>
      <c r="K35" s="8"/>
      <c r="L35" s="8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14" customFormat="1" ht="37.5" customHeight="1">
      <c r="A36" s="20">
        <v>1</v>
      </c>
      <c r="B36" s="21" t="s">
        <v>17</v>
      </c>
      <c r="C36" s="20">
        <v>4.4</v>
      </c>
      <c r="D36" s="22" t="s">
        <v>14</v>
      </c>
      <c r="E36" s="22">
        <v>10</v>
      </c>
      <c r="F36" s="23">
        <f>E36*C36</f>
        <v>44</v>
      </c>
      <c r="G36" s="22">
        <v>25</v>
      </c>
      <c r="H36" s="23">
        <f>G36*C36</f>
        <v>110.00000000000001</v>
      </c>
      <c r="I36" s="26" t="s">
        <v>18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s="14" customFormat="1" ht="38.25" customHeight="1">
      <c r="A37" s="20">
        <v>2</v>
      </c>
      <c r="B37" s="21" t="s">
        <v>34</v>
      </c>
      <c r="C37" s="20">
        <f>10.4*2.5</f>
        <v>26</v>
      </c>
      <c r="D37" s="22" t="s">
        <v>14</v>
      </c>
      <c r="E37" s="22">
        <v>10</v>
      </c>
      <c r="F37" s="23">
        <f>E37*C37</f>
        <v>260</v>
      </c>
      <c r="G37" s="22">
        <v>25</v>
      </c>
      <c r="H37" s="23">
        <f>G37*C37</f>
        <v>650</v>
      </c>
      <c r="I37" s="24" t="s">
        <v>35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23.25" customHeight="1">
      <c r="A38" s="20">
        <v>3</v>
      </c>
      <c r="B38" s="33" t="s">
        <v>43</v>
      </c>
      <c r="C38" s="22">
        <v>15</v>
      </c>
      <c r="D38" s="22" t="s">
        <v>14</v>
      </c>
      <c r="E38" s="20">
        <v>25</v>
      </c>
      <c r="F38" s="23">
        <f>E38*C38</f>
        <v>375</v>
      </c>
      <c r="G38" s="20">
        <v>20</v>
      </c>
      <c r="H38" s="23">
        <f>G38*C38</f>
        <v>300</v>
      </c>
      <c r="I38" s="21" t="s">
        <v>44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9" ht="27.75" customHeight="1">
      <c r="A39" s="20">
        <v>4</v>
      </c>
      <c r="B39" s="27" t="s">
        <v>39</v>
      </c>
      <c r="C39" s="28">
        <v>2</v>
      </c>
      <c r="D39" s="22" t="s">
        <v>40</v>
      </c>
      <c r="E39" s="110">
        <v>10</v>
      </c>
      <c r="F39" s="28">
        <f>C39*E39</f>
        <v>20</v>
      </c>
      <c r="G39" s="28">
        <v>15</v>
      </c>
      <c r="H39" s="23">
        <f>G39*C39</f>
        <v>30</v>
      </c>
      <c r="I39" s="106" t="s">
        <v>41</v>
      </c>
    </row>
    <row r="40" spans="1:30" ht="17.25" customHeight="1">
      <c r="A40" s="124" t="s">
        <v>45</v>
      </c>
      <c r="B40" s="125"/>
      <c r="C40" s="18"/>
      <c r="D40" s="18"/>
      <c r="E40" s="16"/>
      <c r="F40" s="16"/>
      <c r="G40" s="18"/>
      <c r="H40" s="16"/>
      <c r="I40" s="19"/>
      <c r="J40" s="13"/>
      <c r="K40" s="13"/>
      <c r="L40" s="13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s="14" customFormat="1" ht="37.5" customHeight="1">
      <c r="A41" s="34">
        <v>1</v>
      </c>
      <c r="B41" s="21" t="s">
        <v>17</v>
      </c>
      <c r="C41" s="20">
        <v>5.4</v>
      </c>
      <c r="D41" s="22" t="s">
        <v>14</v>
      </c>
      <c r="E41" s="22">
        <v>10</v>
      </c>
      <c r="F41" s="23">
        <f>E41*C41</f>
        <v>54</v>
      </c>
      <c r="G41" s="22">
        <v>25</v>
      </c>
      <c r="H41" s="23">
        <f>G41*C41</f>
        <v>135</v>
      </c>
      <c r="I41" s="26" t="s">
        <v>18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21.75" customHeight="1">
      <c r="A42" s="34">
        <v>2</v>
      </c>
      <c r="B42" s="33" t="s">
        <v>46</v>
      </c>
      <c r="C42" s="20">
        <v>5.4</v>
      </c>
      <c r="D42" s="22" t="s">
        <v>14</v>
      </c>
      <c r="E42" s="20">
        <v>25</v>
      </c>
      <c r="F42" s="23">
        <f>E42*C42</f>
        <v>135</v>
      </c>
      <c r="G42" s="20">
        <v>20</v>
      </c>
      <c r="H42" s="23">
        <f>G42*C42</f>
        <v>108</v>
      </c>
      <c r="I42" s="21" t="s">
        <v>47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9" customFormat="1" ht="28.5" customHeight="1">
      <c r="A43" s="34">
        <v>3</v>
      </c>
      <c r="B43" s="21" t="s">
        <v>13</v>
      </c>
      <c r="C43" s="20">
        <v>5.4</v>
      </c>
      <c r="D43" s="22" t="s">
        <v>14</v>
      </c>
      <c r="E43" s="22">
        <v>9</v>
      </c>
      <c r="F43" s="23">
        <f>E43*C43</f>
        <v>48.6</v>
      </c>
      <c r="G43" s="22">
        <v>12</v>
      </c>
      <c r="H43" s="23">
        <f>G43*C43</f>
        <v>64.80000000000001</v>
      </c>
      <c r="I43" s="51" t="s">
        <v>15</v>
      </c>
      <c r="J43" s="13"/>
      <c r="K43" s="13"/>
      <c r="L43" s="93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7.25" customHeight="1">
      <c r="A44" s="124" t="s">
        <v>48</v>
      </c>
      <c r="B44" s="125"/>
      <c r="C44" s="18"/>
      <c r="D44" s="18"/>
      <c r="E44" s="16"/>
      <c r="F44" s="16"/>
      <c r="G44" s="18"/>
      <c r="H44" s="16"/>
      <c r="I44" s="19"/>
      <c r="J44" s="13"/>
      <c r="K44" s="13"/>
      <c r="L44" s="13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s="14" customFormat="1" ht="37.5" customHeight="1">
      <c r="A45" s="105">
        <v>1</v>
      </c>
      <c r="B45" s="21" t="s">
        <v>17</v>
      </c>
      <c r="C45" s="20">
        <v>2.4</v>
      </c>
      <c r="D45" s="22" t="s">
        <v>14</v>
      </c>
      <c r="E45" s="22">
        <v>10</v>
      </c>
      <c r="F45" s="23">
        <f>E45*C45</f>
        <v>24</v>
      </c>
      <c r="G45" s="22">
        <v>25</v>
      </c>
      <c r="H45" s="23">
        <f>G45*C45</f>
        <v>60</v>
      </c>
      <c r="I45" s="26" t="s">
        <v>18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21.75" customHeight="1">
      <c r="A46" s="105">
        <v>2</v>
      </c>
      <c r="B46" s="33" t="s">
        <v>46</v>
      </c>
      <c r="C46" s="20">
        <v>2.4</v>
      </c>
      <c r="D46" s="22" t="s">
        <v>14</v>
      </c>
      <c r="E46" s="20">
        <v>25</v>
      </c>
      <c r="F46" s="23">
        <f>E46*C46</f>
        <v>60</v>
      </c>
      <c r="G46" s="20">
        <v>20</v>
      </c>
      <c r="H46" s="23">
        <f>G46*C46</f>
        <v>48</v>
      </c>
      <c r="I46" s="21" t="s">
        <v>47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9" s="9" customFormat="1" ht="17.25" customHeight="1">
      <c r="A47" s="20">
        <v>3</v>
      </c>
      <c r="B47" s="21" t="s">
        <v>36</v>
      </c>
      <c r="C47" s="20">
        <v>1</v>
      </c>
      <c r="D47" s="22" t="s">
        <v>37</v>
      </c>
      <c r="E47" s="22">
        <v>85</v>
      </c>
      <c r="F47" s="23">
        <f>E47*C47</f>
        <v>85</v>
      </c>
      <c r="G47" s="22">
        <v>95</v>
      </c>
      <c r="H47" s="23">
        <f>G47*C47</f>
        <v>95</v>
      </c>
      <c r="I47" s="21" t="s">
        <v>38</v>
      </c>
    </row>
    <row r="48" spans="1:30" s="9" customFormat="1" ht="28.5" customHeight="1">
      <c r="A48" s="105">
        <v>4</v>
      </c>
      <c r="B48" s="21" t="s">
        <v>13</v>
      </c>
      <c r="C48" s="20">
        <v>2.4</v>
      </c>
      <c r="D48" s="22" t="s">
        <v>14</v>
      </c>
      <c r="E48" s="22">
        <v>9</v>
      </c>
      <c r="F48" s="23">
        <f>E48*C48</f>
        <v>21.599999999999998</v>
      </c>
      <c r="G48" s="22">
        <v>12</v>
      </c>
      <c r="H48" s="23">
        <f>G48*C48</f>
        <v>28.799999999999997</v>
      </c>
      <c r="I48" s="51" t="s">
        <v>15</v>
      </c>
      <c r="J48" s="13"/>
      <c r="K48" s="13"/>
      <c r="L48" s="93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17" ht="18" customHeight="1">
      <c r="A49" s="67" t="s">
        <v>136</v>
      </c>
      <c r="B49" s="68" t="s">
        <v>49</v>
      </c>
      <c r="C49" s="69"/>
      <c r="D49" s="69"/>
      <c r="E49" s="69"/>
      <c r="F49" s="70"/>
      <c r="G49" s="70"/>
      <c r="H49" s="70"/>
      <c r="I49" s="71"/>
      <c r="J49" s="11"/>
      <c r="K49" s="59"/>
      <c r="L49" s="59"/>
      <c r="M49" s="59"/>
      <c r="N49" s="59"/>
      <c r="O49" s="59"/>
      <c r="P49" s="59"/>
      <c r="Q49" s="59"/>
    </row>
    <row r="50" spans="1:30" ht="73.5" customHeight="1">
      <c r="A50" s="36">
        <v>1</v>
      </c>
      <c r="B50" s="21" t="s">
        <v>50</v>
      </c>
      <c r="C50" s="25">
        <v>94</v>
      </c>
      <c r="D50" s="22" t="s">
        <v>14</v>
      </c>
      <c r="E50" s="22">
        <v>45</v>
      </c>
      <c r="F50" s="23">
        <f>E50*C50</f>
        <v>4230</v>
      </c>
      <c r="G50" s="22">
        <v>30</v>
      </c>
      <c r="H50" s="23">
        <f>G50*C50</f>
        <v>2820</v>
      </c>
      <c r="I50" s="26" t="s">
        <v>51</v>
      </c>
      <c r="J50" s="13"/>
      <c r="K50" s="13"/>
      <c r="L50" s="1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36" customHeight="1">
      <c r="A51" s="36">
        <v>2</v>
      </c>
      <c r="B51" s="21" t="s">
        <v>52</v>
      </c>
      <c r="C51" s="25">
        <v>1</v>
      </c>
      <c r="D51" s="22" t="s">
        <v>25</v>
      </c>
      <c r="E51" s="22">
        <v>220</v>
      </c>
      <c r="F51" s="23">
        <f>E51*C51</f>
        <v>220</v>
      </c>
      <c r="G51" s="22">
        <v>260</v>
      </c>
      <c r="H51" s="23">
        <f>G51*C51</f>
        <v>260</v>
      </c>
      <c r="I51" s="26" t="s">
        <v>53</v>
      </c>
      <c r="J51" s="13"/>
      <c r="K51" s="13"/>
      <c r="L51" s="1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12" s="65" customFormat="1" ht="17.25" customHeight="1">
      <c r="A52" s="61"/>
      <c r="B52" s="66" t="s">
        <v>54</v>
      </c>
      <c r="C52" s="147" t="s">
        <v>55</v>
      </c>
      <c r="D52" s="148"/>
      <c r="E52" s="149"/>
      <c r="F52" s="63">
        <f>SUM(F7:F51)</f>
        <v>14809.120000000003</v>
      </c>
      <c r="G52" s="61" t="s">
        <v>8</v>
      </c>
      <c r="H52" s="63">
        <f>SUM(H7:H51)</f>
        <v>16859.291999999998</v>
      </c>
      <c r="I52" s="62" t="s">
        <v>54</v>
      </c>
      <c r="J52" s="64"/>
      <c r="K52" s="64"/>
      <c r="L52" s="64"/>
    </row>
    <row r="53" spans="1:30" s="59" customFormat="1" ht="17.25" customHeight="1">
      <c r="A53" s="53" t="s">
        <v>56</v>
      </c>
      <c r="B53" s="56" t="s">
        <v>57</v>
      </c>
      <c r="C53" s="140" t="s">
        <v>58</v>
      </c>
      <c r="D53" s="141"/>
      <c r="E53" s="142"/>
      <c r="F53" s="137">
        <f>(H52+F52)*0.08+460</f>
        <v>2993.47296</v>
      </c>
      <c r="G53" s="138"/>
      <c r="H53" s="139"/>
      <c r="I53" s="57" t="s">
        <v>140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256" s="59" customFormat="1" ht="15" customHeight="1">
      <c r="A54" s="53" t="s">
        <v>59</v>
      </c>
      <c r="B54" s="56" t="s">
        <v>60</v>
      </c>
      <c r="C54" s="140" t="s">
        <v>61</v>
      </c>
      <c r="D54" s="141"/>
      <c r="E54" s="142"/>
      <c r="F54" s="137">
        <f>(F52+H52)*0.17</f>
        <v>5383.63004</v>
      </c>
      <c r="G54" s="138"/>
      <c r="H54" s="139"/>
      <c r="I54" s="60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30" s="58" customFormat="1" ht="18" customHeight="1">
      <c r="A55" s="53"/>
      <c r="B55" s="80"/>
      <c r="C55" s="79"/>
      <c r="D55" s="79"/>
      <c r="E55" s="79"/>
      <c r="F55" s="78"/>
      <c r="G55" s="78"/>
      <c r="H55" s="78"/>
      <c r="I55" s="8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1:30" s="10" customFormat="1" ht="18" customHeight="1">
      <c r="A56" s="37" t="s">
        <v>62</v>
      </c>
      <c r="B56" s="38" t="s">
        <v>63</v>
      </c>
      <c r="C56" s="39"/>
      <c r="D56" s="39"/>
      <c r="E56" s="39"/>
      <c r="F56" s="39"/>
      <c r="G56" s="39"/>
      <c r="H56" s="39"/>
      <c r="I56" s="40"/>
      <c r="J56" s="11"/>
      <c r="K56" s="11"/>
      <c r="L56" s="1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s="10" customFormat="1" ht="26.25" customHeight="1">
      <c r="A57" s="28">
        <v>1</v>
      </c>
      <c r="B57" s="27" t="s">
        <v>64</v>
      </c>
      <c r="C57" s="28">
        <v>1</v>
      </c>
      <c r="D57" s="28" t="s">
        <v>25</v>
      </c>
      <c r="E57" s="28">
        <v>0</v>
      </c>
      <c r="F57" s="22">
        <f>E57*C57</f>
        <v>0</v>
      </c>
      <c r="G57" s="28">
        <v>900</v>
      </c>
      <c r="H57" s="22">
        <f>G57</f>
        <v>900</v>
      </c>
      <c r="I57" s="55" t="s">
        <v>65</v>
      </c>
      <c r="J57" s="5"/>
      <c r="K57" s="129"/>
      <c r="L57" s="129"/>
      <c r="M57" s="12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s="10" customFormat="1" ht="24.75" customHeight="1">
      <c r="A58" s="28">
        <v>2</v>
      </c>
      <c r="B58" s="27" t="s">
        <v>66</v>
      </c>
      <c r="C58" s="28">
        <v>1</v>
      </c>
      <c r="D58" s="28" t="s">
        <v>25</v>
      </c>
      <c r="E58" s="28">
        <v>0</v>
      </c>
      <c r="F58" s="22">
        <f>E58*C58</f>
        <v>0</v>
      </c>
      <c r="G58" s="28">
        <v>600</v>
      </c>
      <c r="H58" s="22">
        <f>G58</f>
        <v>600</v>
      </c>
      <c r="I58" s="35" t="s">
        <v>67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10" customFormat="1" ht="24.75" customHeight="1">
      <c r="A59" s="28">
        <v>3</v>
      </c>
      <c r="B59" s="27" t="s">
        <v>68</v>
      </c>
      <c r="C59" s="28">
        <v>1</v>
      </c>
      <c r="D59" s="28" t="s">
        <v>25</v>
      </c>
      <c r="E59" s="28">
        <v>0</v>
      </c>
      <c r="F59" s="22">
        <f>E59*C59</f>
        <v>0</v>
      </c>
      <c r="G59" s="28">
        <v>300</v>
      </c>
      <c r="H59" s="22">
        <f>G59</f>
        <v>300</v>
      </c>
      <c r="I59" s="35" t="s">
        <v>69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10" customFormat="1" ht="24.75" customHeight="1">
      <c r="A60" s="28">
        <v>4</v>
      </c>
      <c r="B60" s="27" t="s">
        <v>70</v>
      </c>
      <c r="C60" s="28">
        <v>1</v>
      </c>
      <c r="D60" s="28" t="s">
        <v>25</v>
      </c>
      <c r="E60" s="28">
        <v>0</v>
      </c>
      <c r="F60" s="22">
        <f>E60*C60</f>
        <v>0</v>
      </c>
      <c r="G60" s="28">
        <v>450</v>
      </c>
      <c r="H60" s="22">
        <f>G60</f>
        <v>450</v>
      </c>
      <c r="I60" s="35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256" ht="20.25" customHeight="1">
      <c r="A61" s="72" t="s">
        <v>71</v>
      </c>
      <c r="B61" s="73" t="s">
        <v>72</v>
      </c>
      <c r="C61" s="130" t="s">
        <v>73</v>
      </c>
      <c r="D61" s="131"/>
      <c r="E61" s="132"/>
      <c r="F61" s="133">
        <f>F52+H52+F53+F54+H57+H58+H59+H60</f>
        <v>42295.515</v>
      </c>
      <c r="G61" s="134"/>
      <c r="H61" s="135"/>
      <c r="I61" s="74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11" customFormat="1" ht="14.25">
      <c r="A62" s="41" t="s">
        <v>74</v>
      </c>
      <c r="B62" s="42"/>
      <c r="C62" s="41"/>
      <c r="D62" s="41"/>
      <c r="E62" s="43"/>
      <c r="F62" s="43"/>
      <c r="G62" s="44"/>
      <c r="H62" s="43"/>
      <c r="I62" s="42" t="s">
        <v>75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12" customFormat="1" ht="18" customHeight="1">
      <c r="A63" s="45" t="s">
        <v>76</v>
      </c>
      <c r="B63" s="136" t="s">
        <v>77</v>
      </c>
      <c r="C63" s="136"/>
      <c r="D63" s="136"/>
      <c r="E63" s="136"/>
      <c r="F63" s="136"/>
      <c r="G63" s="136"/>
      <c r="H63" s="136"/>
      <c r="I63" s="13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2" customFormat="1" ht="18" customHeight="1">
      <c r="A64" s="45" t="s">
        <v>76</v>
      </c>
      <c r="B64" s="118" t="s">
        <v>78</v>
      </c>
      <c r="C64" s="118"/>
      <c r="D64" s="118"/>
      <c r="E64" s="118"/>
      <c r="F64" s="118"/>
      <c r="G64" s="118"/>
      <c r="H64" s="118"/>
      <c r="I64" s="118"/>
      <c r="J64" s="2"/>
      <c r="K64" s="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12" customFormat="1" ht="18" customHeight="1">
      <c r="A65" s="45" t="s">
        <v>76</v>
      </c>
      <c r="B65" s="118" t="s">
        <v>79</v>
      </c>
      <c r="C65" s="118"/>
      <c r="D65" s="118"/>
      <c r="E65" s="118"/>
      <c r="F65" s="118"/>
      <c r="G65" s="118"/>
      <c r="H65" s="118"/>
      <c r="I65" s="11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12" customFormat="1" ht="18" customHeight="1">
      <c r="A66" s="45" t="s">
        <v>76</v>
      </c>
      <c r="B66" s="118" t="s">
        <v>80</v>
      </c>
      <c r="C66" s="118"/>
      <c r="D66" s="118"/>
      <c r="E66" s="118"/>
      <c r="F66" s="118"/>
      <c r="G66" s="118"/>
      <c r="H66" s="118"/>
      <c r="I66" s="11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9" ht="14.25">
      <c r="A67" s="46" t="s">
        <v>76</v>
      </c>
      <c r="B67" s="143" t="s">
        <v>81</v>
      </c>
      <c r="C67" s="143"/>
      <c r="D67" s="143"/>
      <c r="E67" s="143"/>
      <c r="F67" s="143"/>
      <c r="G67" s="143"/>
      <c r="H67" s="143"/>
      <c r="I67" s="143"/>
    </row>
    <row r="68" spans="1:9" ht="16.5" customHeight="1">
      <c r="A68" s="46" t="s">
        <v>76</v>
      </c>
      <c r="B68" s="143" t="s">
        <v>82</v>
      </c>
      <c r="C68" s="143"/>
      <c r="D68" s="143"/>
      <c r="E68" s="143"/>
      <c r="F68" s="143"/>
      <c r="G68" s="143"/>
      <c r="H68" s="143"/>
      <c r="I68" s="143"/>
    </row>
    <row r="69" spans="1:10" ht="18.75" customHeight="1">
      <c r="A69" s="46" t="s">
        <v>76</v>
      </c>
      <c r="B69" s="143" t="s">
        <v>83</v>
      </c>
      <c r="C69" s="143"/>
      <c r="D69" s="143"/>
      <c r="E69" s="143"/>
      <c r="F69" s="143"/>
      <c r="G69" s="143"/>
      <c r="H69" s="143"/>
      <c r="I69" s="143"/>
      <c r="J69" s="108"/>
    </row>
    <row r="70" spans="1:9" ht="18.75" customHeight="1">
      <c r="A70" s="46" t="s">
        <v>76</v>
      </c>
      <c r="B70" s="143" t="s">
        <v>84</v>
      </c>
      <c r="C70" s="143"/>
      <c r="D70" s="143"/>
      <c r="E70" s="143"/>
      <c r="F70" s="143"/>
      <c r="G70" s="143"/>
      <c r="H70" s="143"/>
      <c r="I70" s="143"/>
    </row>
    <row r="71" spans="1:9" ht="14.25">
      <c r="A71" s="46" t="s">
        <v>76</v>
      </c>
      <c r="B71" s="143" t="s">
        <v>85</v>
      </c>
      <c r="C71" s="143"/>
      <c r="D71" s="143"/>
      <c r="E71" s="143"/>
      <c r="F71" s="143"/>
      <c r="G71" s="143"/>
      <c r="H71" s="143"/>
      <c r="I71" s="143"/>
    </row>
    <row r="72" spans="1:9" ht="14.25">
      <c r="A72" s="46" t="s">
        <v>76</v>
      </c>
      <c r="B72" s="143" t="s">
        <v>86</v>
      </c>
      <c r="C72" s="143"/>
      <c r="D72" s="143"/>
      <c r="E72" s="143"/>
      <c r="F72" s="143"/>
      <c r="G72" s="143"/>
      <c r="H72" s="143"/>
      <c r="I72" s="143"/>
    </row>
    <row r="73" spans="1:9" ht="18.75" customHeight="1">
      <c r="A73" s="48"/>
      <c r="B73" s="128" t="s">
        <v>87</v>
      </c>
      <c r="C73" s="128"/>
      <c r="D73" s="48"/>
      <c r="E73" s="49"/>
      <c r="F73" s="49"/>
      <c r="G73" s="50"/>
      <c r="H73" s="49"/>
      <c r="I73" s="47" t="s">
        <v>88</v>
      </c>
    </row>
    <row r="74" spans="1:9" ht="18.75" customHeight="1">
      <c r="A74" s="48"/>
      <c r="B74" s="47"/>
      <c r="C74" s="48"/>
      <c r="D74" s="48"/>
      <c r="E74" s="49"/>
      <c r="F74" s="49"/>
      <c r="G74" s="50"/>
      <c r="H74" s="49"/>
      <c r="I74" s="47"/>
    </row>
    <row r="75" spans="2:9" ht="18.75" customHeight="1">
      <c r="B75" s="129" t="s">
        <v>89</v>
      </c>
      <c r="C75" s="129"/>
      <c r="D75" s="129"/>
      <c r="I75" s="2" t="s">
        <v>90</v>
      </c>
    </row>
    <row r="77" spans="1:256" s="102" customFormat="1" ht="14.25">
      <c r="A77" s="145" t="s">
        <v>91</v>
      </c>
      <c r="B77" s="146"/>
      <c r="C77" s="82"/>
      <c r="D77" s="82"/>
      <c r="E77" s="82"/>
      <c r="F77" s="82"/>
      <c r="G77" s="82"/>
      <c r="H77" s="82"/>
      <c r="I77" s="83" t="s">
        <v>92</v>
      </c>
      <c r="J77" s="101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  <c r="IT77" s="103"/>
      <c r="IU77" s="103"/>
      <c r="IV77" s="103"/>
    </row>
    <row r="78" spans="1:9" ht="24.75" customHeight="1">
      <c r="A78" s="99">
        <v>1</v>
      </c>
      <c r="B78" s="86" t="s">
        <v>93</v>
      </c>
      <c r="C78" s="99">
        <v>42</v>
      </c>
      <c r="D78" s="54" t="s">
        <v>94</v>
      </c>
      <c r="E78" s="54">
        <v>10</v>
      </c>
      <c r="F78" s="54">
        <f aca="true" t="shared" si="1" ref="F78:F101">C78*E78</f>
        <v>420</v>
      </c>
      <c r="G78" s="54"/>
      <c r="H78" s="54"/>
      <c r="I78" s="100" t="s">
        <v>95</v>
      </c>
    </row>
    <row r="79" spans="1:9" s="102" customFormat="1" ht="21.75" customHeight="1">
      <c r="A79" s="99">
        <v>2</v>
      </c>
      <c r="B79" s="104" t="s">
        <v>96</v>
      </c>
      <c r="C79" s="54">
        <v>30</v>
      </c>
      <c r="D79" s="54" t="s">
        <v>14</v>
      </c>
      <c r="E79" s="54">
        <v>110</v>
      </c>
      <c r="F79" s="54">
        <f t="shared" si="1"/>
        <v>3300</v>
      </c>
      <c r="G79" s="54"/>
      <c r="H79" s="54"/>
      <c r="I79" s="86" t="s">
        <v>97</v>
      </c>
    </row>
    <row r="80" spans="1:9" s="102" customFormat="1" ht="14.25">
      <c r="A80" s="99">
        <v>3</v>
      </c>
      <c r="B80" s="104" t="s">
        <v>98</v>
      </c>
      <c r="C80" s="54">
        <v>31</v>
      </c>
      <c r="D80" s="54" t="s">
        <v>14</v>
      </c>
      <c r="E80" s="54">
        <v>80</v>
      </c>
      <c r="F80" s="54">
        <f t="shared" si="1"/>
        <v>2480</v>
      </c>
      <c r="G80" s="54"/>
      <c r="H80" s="54"/>
      <c r="I80" s="86" t="s">
        <v>99</v>
      </c>
    </row>
    <row r="81" spans="1:9" s="102" customFormat="1" ht="21" customHeight="1">
      <c r="A81" s="99">
        <v>4</v>
      </c>
      <c r="B81" s="104" t="s">
        <v>100</v>
      </c>
      <c r="C81" s="54">
        <v>10.6</v>
      </c>
      <c r="D81" s="54" t="s">
        <v>14</v>
      </c>
      <c r="E81" s="54">
        <v>45</v>
      </c>
      <c r="F81" s="54">
        <f t="shared" si="1"/>
        <v>477</v>
      </c>
      <c r="G81" s="54"/>
      <c r="H81" s="54"/>
      <c r="I81" s="86" t="s">
        <v>101</v>
      </c>
    </row>
    <row r="82" spans="1:9" s="102" customFormat="1" ht="25.5" customHeight="1">
      <c r="A82" s="99">
        <v>5</v>
      </c>
      <c r="B82" s="104" t="s">
        <v>102</v>
      </c>
      <c r="C82" s="54">
        <v>5</v>
      </c>
      <c r="D82" s="54" t="s">
        <v>14</v>
      </c>
      <c r="E82" s="54">
        <v>50</v>
      </c>
      <c r="F82" s="54">
        <f t="shared" si="1"/>
        <v>250</v>
      </c>
      <c r="G82" s="54"/>
      <c r="H82" s="54"/>
      <c r="I82" s="86" t="s">
        <v>101</v>
      </c>
    </row>
    <row r="83" spans="1:9" s="102" customFormat="1" ht="21.75" customHeight="1">
      <c r="A83" s="99">
        <v>6</v>
      </c>
      <c r="B83" s="104" t="s">
        <v>103</v>
      </c>
      <c r="C83" s="22">
        <v>26</v>
      </c>
      <c r="D83" s="54" t="s">
        <v>14</v>
      </c>
      <c r="E83" s="54">
        <v>55</v>
      </c>
      <c r="F83" s="54">
        <f t="shared" si="1"/>
        <v>1430</v>
      </c>
      <c r="G83" s="54"/>
      <c r="H83" s="54"/>
      <c r="I83" s="86" t="s">
        <v>104</v>
      </c>
    </row>
    <row r="84" spans="1:9" s="102" customFormat="1" ht="21" customHeight="1">
      <c r="A84" s="99">
        <v>7</v>
      </c>
      <c r="B84" s="104" t="s">
        <v>105</v>
      </c>
      <c r="C84" s="54">
        <v>4.6</v>
      </c>
      <c r="D84" s="54" t="s">
        <v>14</v>
      </c>
      <c r="E84" s="54">
        <v>50</v>
      </c>
      <c r="F84" s="54">
        <f t="shared" si="1"/>
        <v>229.99999999999997</v>
      </c>
      <c r="G84" s="54"/>
      <c r="H84" s="54"/>
      <c r="I84" s="86" t="s">
        <v>101</v>
      </c>
    </row>
    <row r="85" spans="1:9" s="102" customFormat="1" ht="14.25">
      <c r="A85" s="99">
        <v>8</v>
      </c>
      <c r="B85" s="104" t="s">
        <v>106</v>
      </c>
      <c r="C85" s="54">
        <v>27</v>
      </c>
      <c r="D85" s="54" t="s">
        <v>14</v>
      </c>
      <c r="E85" s="54">
        <v>55</v>
      </c>
      <c r="F85" s="54">
        <f t="shared" si="1"/>
        <v>1485</v>
      </c>
      <c r="G85" s="54"/>
      <c r="H85" s="54"/>
      <c r="I85" s="86" t="s">
        <v>104</v>
      </c>
    </row>
    <row r="86" spans="1:9" s="102" customFormat="1" ht="30" customHeight="1">
      <c r="A86" s="99">
        <v>9</v>
      </c>
      <c r="B86" s="104" t="s">
        <v>107</v>
      </c>
      <c r="C86" s="54">
        <v>3.4</v>
      </c>
      <c r="D86" s="54" t="s">
        <v>31</v>
      </c>
      <c r="E86" s="54">
        <v>1100</v>
      </c>
      <c r="F86" s="54">
        <f t="shared" si="1"/>
        <v>3740</v>
      </c>
      <c r="G86" s="54"/>
      <c r="H86" s="54"/>
      <c r="I86" s="89" t="s">
        <v>108</v>
      </c>
    </row>
    <row r="87" spans="1:9" ht="14.25">
      <c r="A87" s="99">
        <v>10</v>
      </c>
      <c r="B87" s="85" t="s">
        <v>109</v>
      </c>
      <c r="C87" s="52">
        <v>3</v>
      </c>
      <c r="D87" s="87" t="s">
        <v>110</v>
      </c>
      <c r="E87" s="87">
        <v>860</v>
      </c>
      <c r="F87" s="54">
        <f t="shared" si="1"/>
        <v>2580</v>
      </c>
      <c r="G87" s="87"/>
      <c r="H87" s="52"/>
      <c r="I87" s="85" t="s">
        <v>109</v>
      </c>
    </row>
    <row r="88" spans="1:9" ht="14.25">
      <c r="A88" s="99">
        <v>11</v>
      </c>
      <c r="B88" s="88" t="s">
        <v>111</v>
      </c>
      <c r="C88" s="84">
        <v>1</v>
      </c>
      <c r="D88" s="52" t="s">
        <v>94</v>
      </c>
      <c r="E88" s="52">
        <v>450</v>
      </c>
      <c r="F88" s="54">
        <f t="shared" si="1"/>
        <v>450</v>
      </c>
      <c r="G88" s="52"/>
      <c r="H88" s="52"/>
      <c r="I88" s="89" t="s">
        <v>112</v>
      </c>
    </row>
    <row r="89" spans="1:9" ht="14.25">
      <c r="A89" s="99">
        <v>12</v>
      </c>
      <c r="B89" s="88" t="s">
        <v>113</v>
      </c>
      <c r="C89" s="84">
        <f>0.8*2.2</f>
        <v>1.7600000000000002</v>
      </c>
      <c r="D89" s="52" t="s">
        <v>14</v>
      </c>
      <c r="E89" s="52">
        <v>320</v>
      </c>
      <c r="F89" s="54">
        <f t="shared" si="1"/>
        <v>563.2</v>
      </c>
      <c r="G89" s="52"/>
      <c r="H89" s="52"/>
      <c r="I89" s="88" t="s">
        <v>113</v>
      </c>
    </row>
    <row r="90" spans="1:9" ht="21" customHeight="1">
      <c r="A90" s="99">
        <v>13</v>
      </c>
      <c r="B90" s="88" t="s">
        <v>114</v>
      </c>
      <c r="C90" s="84">
        <v>1</v>
      </c>
      <c r="D90" s="52" t="s">
        <v>115</v>
      </c>
      <c r="E90" s="52">
        <v>600</v>
      </c>
      <c r="F90" s="54">
        <f t="shared" si="1"/>
        <v>600</v>
      </c>
      <c r="G90" s="52"/>
      <c r="H90" s="52"/>
      <c r="I90" s="86" t="s">
        <v>116</v>
      </c>
    </row>
    <row r="91" spans="1:9" ht="21" customHeight="1">
      <c r="A91" s="99">
        <v>14</v>
      </c>
      <c r="B91" s="90" t="s">
        <v>117</v>
      </c>
      <c r="C91" s="84">
        <v>1</v>
      </c>
      <c r="D91" s="52" t="s">
        <v>115</v>
      </c>
      <c r="E91" s="52">
        <v>450</v>
      </c>
      <c r="F91" s="54">
        <f t="shared" si="1"/>
        <v>450</v>
      </c>
      <c r="G91" s="52"/>
      <c r="H91" s="52"/>
      <c r="I91" s="86" t="s">
        <v>118</v>
      </c>
    </row>
    <row r="92" spans="1:256" ht="21" customHeight="1">
      <c r="A92" s="99">
        <v>15</v>
      </c>
      <c r="B92" s="91" t="s">
        <v>119</v>
      </c>
      <c r="C92" s="84">
        <v>1</v>
      </c>
      <c r="D92" s="52" t="s">
        <v>115</v>
      </c>
      <c r="E92" s="52">
        <v>800</v>
      </c>
      <c r="F92" s="54">
        <f t="shared" si="1"/>
        <v>800</v>
      </c>
      <c r="G92" s="52"/>
      <c r="H92" s="52"/>
      <c r="I92" s="86" t="s">
        <v>118</v>
      </c>
      <c r="J92" s="92"/>
      <c r="K92" s="92"/>
      <c r="L92" s="92"/>
      <c r="M92" s="92"/>
      <c r="N92" s="92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256" ht="21.75" customHeight="1">
      <c r="A93" s="99">
        <v>16</v>
      </c>
      <c r="B93" s="91" t="s">
        <v>120</v>
      </c>
      <c r="C93" s="84">
        <v>3</v>
      </c>
      <c r="D93" s="52" t="s">
        <v>115</v>
      </c>
      <c r="E93" s="52">
        <v>240</v>
      </c>
      <c r="F93" s="54">
        <f t="shared" si="1"/>
        <v>720</v>
      </c>
      <c r="G93" s="52"/>
      <c r="H93" s="52"/>
      <c r="I93" s="86" t="s">
        <v>118</v>
      </c>
      <c r="J93" s="92"/>
      <c r="K93" s="92"/>
      <c r="L93" s="92"/>
      <c r="M93" s="92"/>
      <c r="N93" s="92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  <c r="IT93" s="9"/>
      <c r="IU93" s="9"/>
      <c r="IV93" s="9"/>
    </row>
    <row r="94" spans="1:9" ht="24">
      <c r="A94" s="99">
        <v>17</v>
      </c>
      <c r="B94" s="91" t="s">
        <v>121</v>
      </c>
      <c r="C94" s="84">
        <v>1</v>
      </c>
      <c r="D94" s="52" t="s">
        <v>25</v>
      </c>
      <c r="E94" s="52">
        <v>450</v>
      </c>
      <c r="F94" s="54">
        <f t="shared" si="1"/>
        <v>450</v>
      </c>
      <c r="G94" s="52"/>
      <c r="H94" s="52"/>
      <c r="I94" s="85" t="s">
        <v>122</v>
      </c>
    </row>
    <row r="95" spans="1:9" ht="21" customHeight="1">
      <c r="A95" s="99">
        <v>18</v>
      </c>
      <c r="B95" s="88" t="s">
        <v>123</v>
      </c>
      <c r="C95" s="84">
        <v>1</v>
      </c>
      <c r="D95" s="52" t="s">
        <v>115</v>
      </c>
      <c r="E95" s="52">
        <v>800</v>
      </c>
      <c r="F95" s="54">
        <f t="shared" si="1"/>
        <v>800</v>
      </c>
      <c r="G95" s="52"/>
      <c r="H95" s="52"/>
      <c r="I95" s="85" t="s">
        <v>124</v>
      </c>
    </row>
    <row r="96" spans="1:9" ht="18.75" customHeight="1">
      <c r="A96" s="99">
        <v>19</v>
      </c>
      <c r="B96" s="88" t="s">
        <v>39</v>
      </c>
      <c r="C96" s="84">
        <v>2</v>
      </c>
      <c r="D96" s="52" t="s">
        <v>40</v>
      </c>
      <c r="E96" s="52">
        <v>50</v>
      </c>
      <c r="F96" s="54">
        <f t="shared" si="1"/>
        <v>100</v>
      </c>
      <c r="G96" s="52"/>
      <c r="H96" s="52"/>
      <c r="I96" s="91" t="s">
        <v>125</v>
      </c>
    </row>
    <row r="97" spans="1:9" ht="18.75" customHeight="1">
      <c r="A97" s="99">
        <v>20</v>
      </c>
      <c r="B97" s="88" t="s">
        <v>30</v>
      </c>
      <c r="C97" s="84">
        <v>2</v>
      </c>
      <c r="D97" s="52" t="s">
        <v>31</v>
      </c>
      <c r="E97" s="52">
        <v>190</v>
      </c>
      <c r="F97" s="54">
        <f t="shared" si="1"/>
        <v>380</v>
      </c>
      <c r="G97" s="52"/>
      <c r="H97" s="52"/>
      <c r="I97" s="91" t="s">
        <v>126</v>
      </c>
    </row>
    <row r="98" spans="1:9" ht="18.75" customHeight="1">
      <c r="A98" s="99">
        <v>21</v>
      </c>
      <c r="B98" s="88" t="s">
        <v>127</v>
      </c>
      <c r="C98" s="84">
        <v>10</v>
      </c>
      <c r="D98" s="52" t="s">
        <v>14</v>
      </c>
      <c r="E98" s="52">
        <v>100</v>
      </c>
      <c r="F98" s="54">
        <f t="shared" si="1"/>
        <v>1000</v>
      </c>
      <c r="G98" s="52"/>
      <c r="H98" s="52"/>
      <c r="I98" s="88" t="s">
        <v>128</v>
      </c>
    </row>
    <row r="99" spans="1:9" ht="18.75" customHeight="1">
      <c r="A99" s="99">
        <v>22</v>
      </c>
      <c r="B99" s="88" t="s">
        <v>129</v>
      </c>
      <c r="C99" s="84">
        <f>4.6*2.2</f>
        <v>10.12</v>
      </c>
      <c r="D99" s="52" t="s">
        <v>14</v>
      </c>
      <c r="E99" s="52">
        <v>160</v>
      </c>
      <c r="F99" s="54">
        <f t="shared" si="1"/>
        <v>1619.1999999999998</v>
      </c>
      <c r="G99" s="52"/>
      <c r="H99" s="52"/>
      <c r="I99" s="88" t="s">
        <v>129</v>
      </c>
    </row>
    <row r="100" spans="1:9" ht="21" customHeight="1">
      <c r="A100" s="99">
        <v>23</v>
      </c>
      <c r="B100" s="88" t="s">
        <v>130</v>
      </c>
      <c r="C100" s="84">
        <v>1</v>
      </c>
      <c r="D100" s="52" t="s">
        <v>115</v>
      </c>
      <c r="E100" s="52">
        <v>3000</v>
      </c>
      <c r="F100" s="54">
        <f t="shared" si="1"/>
        <v>3000</v>
      </c>
      <c r="G100" s="52"/>
      <c r="H100" s="52"/>
      <c r="I100" s="85" t="s">
        <v>131</v>
      </c>
    </row>
    <row r="101" spans="1:9" ht="18.75" customHeight="1">
      <c r="A101" s="99">
        <v>24</v>
      </c>
      <c r="B101" s="88" t="s">
        <v>132</v>
      </c>
      <c r="C101" s="84">
        <v>1</v>
      </c>
      <c r="D101" s="52" t="s">
        <v>115</v>
      </c>
      <c r="E101" s="52">
        <v>600</v>
      </c>
      <c r="F101" s="54">
        <f t="shared" si="1"/>
        <v>600</v>
      </c>
      <c r="G101" s="52"/>
      <c r="H101" s="52"/>
      <c r="I101" s="91" t="s">
        <v>133</v>
      </c>
    </row>
    <row r="102" spans="1:9" ht="15.75">
      <c r="A102" s="94"/>
      <c r="B102" s="95" t="s">
        <v>134</v>
      </c>
      <c r="C102" s="94"/>
      <c r="D102" s="144"/>
      <c r="E102" s="144"/>
      <c r="F102" s="96">
        <f>SUM(F78:F101)</f>
        <v>27924.4</v>
      </c>
      <c r="G102" s="97"/>
      <c r="H102" s="97"/>
      <c r="I102" s="98"/>
    </row>
  </sheetData>
  <mergeCells count="41">
    <mergeCell ref="A1:I1"/>
    <mergeCell ref="A2:I2"/>
    <mergeCell ref="A3:I3"/>
    <mergeCell ref="A4:I4"/>
    <mergeCell ref="E5:F5"/>
    <mergeCell ref="G5:H5"/>
    <mergeCell ref="A7:B7"/>
    <mergeCell ref="A15:B15"/>
    <mergeCell ref="A5:A6"/>
    <mergeCell ref="B5:B6"/>
    <mergeCell ref="C5:C6"/>
    <mergeCell ref="D5:D6"/>
    <mergeCell ref="A25:B25"/>
    <mergeCell ref="A30:B30"/>
    <mergeCell ref="A35:B35"/>
    <mergeCell ref="A40:B40"/>
    <mergeCell ref="F54:H54"/>
    <mergeCell ref="K57:M57"/>
    <mergeCell ref="A44:B44"/>
    <mergeCell ref="C52:E52"/>
    <mergeCell ref="C53:E53"/>
    <mergeCell ref="D102:E102"/>
    <mergeCell ref="B69:I69"/>
    <mergeCell ref="B70:I70"/>
    <mergeCell ref="B71:I71"/>
    <mergeCell ref="B72:I72"/>
    <mergeCell ref="A77:B77"/>
    <mergeCell ref="B65:I65"/>
    <mergeCell ref="B66:I66"/>
    <mergeCell ref="B67:I67"/>
    <mergeCell ref="B68:I68"/>
    <mergeCell ref="A21:B21"/>
    <mergeCell ref="I5:I6"/>
    <mergeCell ref="B73:C73"/>
    <mergeCell ref="B75:D75"/>
    <mergeCell ref="C61:E61"/>
    <mergeCell ref="F61:H61"/>
    <mergeCell ref="B63:I63"/>
    <mergeCell ref="B64:I64"/>
    <mergeCell ref="F53:H53"/>
    <mergeCell ref="C54:E54"/>
  </mergeCells>
  <printOptions horizontalCentered="1" verticalCentered="1"/>
  <pageMargins left="0.3541666666666667" right="0.3541666666666667" top="0.9048611111111111" bottom="0.5902777777777778" header="0.5111111111111111" footer="0.3145833333333333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2012-03-09T14:48:04Z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