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方案" sheetId="1" r:id="rId1"/>
  </sheets>
  <definedNames>
    <definedName name="_xlnm.Print_Area" localSheetId="0">'方案'!$A$1:$I$112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<sst xmlns="http://schemas.openxmlformats.org/spreadsheetml/2006/main" count="340" uniqueCount="192">
  <si>
    <t>北京齐家盛装饰南昌分公司工程报价单</t>
  </si>
  <si>
    <t>京城唯一透明化报价，核算成本才是硬道理       TEL:079188452219  88452319</t>
  </si>
  <si>
    <t>业主：   电话：    邮箱：</t>
  </si>
  <si>
    <t>齐家盛装饰部分材料品牌说明</t>
  </si>
  <si>
    <t xml:space="preserve">板  材
</t>
  </si>
  <si>
    <t xml:space="preserve">上新，佳家鼠，千年舟等E1级或E0级工程专用大芯板和直接板,同品牌系列饰面板及木线条（千年舟E1级板材按公司现有报价上浮30元/㎡，千年舟E0级上浮45元/㎡）,如市场缺货，可用同等品质、同等价位的其它品牌代替。石膏板为北京产龙牌纸面石膏板，厚度为9mm。
</t>
  </si>
  <si>
    <t>木器漆</t>
  </si>
  <si>
    <t>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</si>
  <si>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</si>
  <si>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多乐士腻子粉，多乐士家丽安净味，多乐士无添加，多乐士金装五合一，立邦丽易涂优，立邦绮得丽，立邦净味120二合一.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</si>
  <si>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</si>
  <si>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</t>
  </si>
  <si>
    <t>弱电线</t>
  </si>
  <si>
    <t>电视线、网络线、电话线采用中国名牌“熊猫”品牌。音响线业主自购。</t>
  </si>
  <si>
    <t>防  水</t>
  </si>
  <si>
    <t>雷邦士牌防水涂料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</si>
  <si>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</si>
  <si>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</si>
  <si>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</si>
  <si>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</si>
  <si>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</si>
  <si>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</si>
  <si>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</si>
  <si>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海螺牌32.5硅酸盐水泥，安徽生产。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</si>
  <si>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</si>
  <si>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</si>
  <si>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</si>
  <si>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</si>
  <si>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</si>
  <si>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</si>
  <si>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</si>
  <si>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</si>
  <si>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</si>
  <si>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</si>
  <si>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门顶过门梁</t>
  </si>
  <si>
    <t>块</t>
  </si>
  <si>
    <t>海螺牌32.5硅酸盐水泥、中砂及8厘钢筋现场制作
 规格≤1m　不足1米按一米计</t>
  </si>
  <si>
    <t>m</t>
  </si>
  <si>
    <t>项</t>
  </si>
  <si>
    <t>仅人工费、包装袋，垃圾装袋，不含清运。</t>
  </si>
  <si>
    <t>樘</t>
  </si>
  <si>
    <t>电箱移位</t>
  </si>
  <si>
    <t>处</t>
  </si>
  <si>
    <t>电箱移位，开孔，水泥砂浆修补。</t>
  </si>
  <si>
    <t>个</t>
  </si>
  <si>
    <t>小计</t>
  </si>
  <si>
    <t>一、客餐厅及走道</t>
  </si>
  <si>
    <t>顶面刷漆</t>
  </si>
  <si>
    <t>批刮多乐士腻子二遍，打磨平整。刷底漆一遍，多乐士家丽安净味面漆二遍。</t>
  </si>
  <si>
    <t>墙面批灰</t>
  </si>
  <si>
    <t>墙面膏灰局部批荡找平，墙面开槽处石膏找平，贴布，挂网或滚涂墙固等。</t>
  </si>
  <si>
    <t>墙面刷漆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</si>
  <si>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</si>
  <si>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</si>
  <si>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地面保护</t>
  </si>
  <si>
    <t>专用地面保护膜.</t>
  </si>
  <si>
    <t>过门石</t>
  </si>
  <si>
    <t>水泥砂浆铺贴过门石（主材业主自购）。</t>
  </si>
  <si>
    <t>贴暗装踢脚线</t>
  </si>
  <si>
    <t>海螺牌32.5硅酸盐水泥、中砂水泥沙浆铺贴,墙面开槽，踢脚线与墙面齐平。</t>
  </si>
  <si>
    <t>包立管</t>
  </si>
  <si>
    <t>根</t>
  </si>
  <si>
    <t>红砖包管,水泥沙浆抹灰（不含表层装饰）宽度350mm以下，超出另计</t>
  </si>
  <si>
    <t>石膏线</t>
  </si>
  <si>
    <t>成品石膏线粘贴（含材料及人工）。</t>
  </si>
  <si>
    <t>鞋柜</t>
  </si>
  <si>
    <t xml:space="preserve">（1）上新E1级大芯板，框架结构，9厘背板                             （2）外贴3厘饰面板，实木线条收口(含刷华润油漆,底漆三遍,面漆二遍.）着色漆价格另计。
（3）衣柜门价格另计                                               （4）不含五金、玻璃，柜内贴波音软片、饰面板价格另计       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</si>
  <si>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>酒柜装饰柜</t>
  </si>
  <si>
    <t>地面找平</t>
  </si>
  <si>
    <t>1、原地面清理，强度32.5普通硅酸盐水泥（钻牌、华新、海螺）、中砂水泥沙浆抹平。2、找平厚度平均不超过40mm，超过此厚度另增加每平方10元。</t>
  </si>
  <si>
    <t>二、主卧</t>
  </si>
  <si>
    <t>无门衣柜</t>
  </si>
  <si>
    <t>吊柜</t>
  </si>
  <si>
    <t>三、次卧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</si>
  <si>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</si>
  <si>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</si>
  <si>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水泥砂浆铺贴过门石。（大理石业主自购）</t>
  </si>
  <si>
    <t>墙面做防水</t>
  </si>
  <si>
    <t>地面刷韧性防水涂料。</t>
  </si>
  <si>
    <t>地面做防水</t>
  </si>
  <si>
    <t>地漏安装</t>
  </si>
  <si>
    <t>人工安装，地漏业主自购。</t>
  </si>
  <si>
    <t>海螺牌32.5硅酸盐水泥、中砂水泥沙浆铺贴。
 规格≥250mm≤800mm　不含找平、拉毛、及地面处理
(主材、勾缝剂业主自购，贴砖厚度不超过40mm，超过30mm每平方增加材料费10元)</t>
  </si>
  <si>
    <t>沉箱处理</t>
  </si>
  <si>
    <t>预制板架空处理（包括沉箱底放坡度及二次排水）</t>
  </si>
  <si>
    <t>地面回填</t>
  </si>
  <si>
    <t>m³</t>
  </si>
  <si>
    <t>渣土回填，水泥砂浆抹平。</t>
  </si>
  <si>
    <t>铲墙皮</t>
  </si>
  <si>
    <t>打磨外墙漆，仅人工费。</t>
  </si>
  <si>
    <t>水电改造</t>
  </si>
  <si>
    <t>建筑面积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</si>
  <si>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</si>
  <si>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一厨一卫进水管隐蔽工程改造（PPR管）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</si>
  <si>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</si>
  <si>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20。包括所有管件材料，打槽、暗辅、安装。（不含水龙头、三角阀、软管等墙外部件）</t>
    </r>
  </si>
  <si>
    <t>港丰PVC排水管，接头、配件、安装。（水龙头、三角阀、软管等墙外部件由业主自购。）</t>
  </si>
  <si>
    <t>沉降层一厨一卫排水管隐蔽工程改造</t>
  </si>
  <si>
    <t>沉降层一厨二卫排水管隐蔽工程改造</t>
  </si>
  <si>
    <t>排水改造</t>
  </si>
  <si>
    <t>港丰PVC排水管，接头、配件、安装。水龙头、三角阀、软管等墙外部件由业主自购。</t>
  </si>
  <si>
    <t>成本核算</t>
  </si>
  <si>
    <t>材料</t>
  </si>
  <si>
    <t>十、</t>
  </si>
  <si>
    <t>管理费</t>
  </si>
  <si>
    <t>总价*8%</t>
  </si>
  <si>
    <t>十一、</t>
  </si>
  <si>
    <t>毛利润</t>
  </si>
  <si>
    <t>总价*17%</t>
  </si>
  <si>
    <t>十二、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</si>
  <si>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</si>
  <si>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</si>
  <si>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</si>
  <si>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</si>
  <si>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</si>
  <si>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</si>
  <si>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</si>
  <si>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保洁费</t>
  </si>
  <si>
    <t>工地竣工后全房深度保洁费用。</t>
  </si>
  <si>
    <t>设计费</t>
  </si>
  <si>
    <t>客餐厅级卧室效果图，整套施工图。（根据设计复杂程度）</t>
  </si>
  <si>
    <t>十三、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</si>
  <si>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</si>
  <si>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</si>
  <si>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</si>
  <si>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</si>
  <si>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</si>
  <si>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</si>
  <si>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</si>
  <si>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</si>
  <si>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</si>
  <si>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</si>
  <si>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</si>
  <si>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</si>
  <si>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</si>
  <si>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</si>
  <si>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</si>
  <si>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</si>
  <si>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</si>
  <si>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</si>
  <si>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</si>
  <si>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</si>
  <si>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客餐厅地砖</t>
  </si>
  <si>
    <t>品牌美陶800*800玻化砖</t>
  </si>
  <si>
    <t>卧室复合木地板</t>
  </si>
  <si>
    <t>德品复合木地板</t>
  </si>
  <si>
    <t>阳台地砖</t>
  </si>
  <si>
    <t>广东品牌美陶瓷砖（300*300）地面砖</t>
  </si>
  <si>
    <t>厨房地砖</t>
  </si>
  <si>
    <t>厨房墙砖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</si>
  <si>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</si>
  <si>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</si>
  <si>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</si>
  <si>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</si>
  <si>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厨房橱柜</t>
  </si>
  <si>
    <t>延米</t>
  </si>
  <si>
    <t>烤漆或精钢门板，实木颗粒防潮板柜体，晶刚石英石台面。</t>
  </si>
  <si>
    <t>成品免漆房门</t>
  </si>
  <si>
    <t>高分子免漆门</t>
  </si>
  <si>
    <t>以实际价格为准</t>
  </si>
  <si>
    <t>成品铝镁合金边框门</t>
  </si>
  <si>
    <t>主卧衣柜移门</t>
  </si>
  <si>
    <t>不锈钢双槽洗菜盆</t>
  </si>
  <si>
    <t>蹲便器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</si>
  <si>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</si>
  <si>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</si>
  <si>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</si>
  <si>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</si>
  <si>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</si>
  <si>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</si>
  <si>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</si>
  <si>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</si>
  <si>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</si>
  <si>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</si>
  <si>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开门洞</t>
  </si>
  <si>
    <t>飘窗书桌</t>
  </si>
  <si>
    <t>四、厨房</t>
  </si>
  <si>
    <t>五、卫生间</t>
  </si>
  <si>
    <t>地面刷韧性防水涂料。返墙1.8米</t>
  </si>
  <si>
    <t>六、生活阳台</t>
  </si>
  <si>
    <t>地面刷韧性防水涂料。返墙300mm</t>
  </si>
  <si>
    <t>七、</t>
  </si>
  <si>
    <t>80*60*0.08=384（墙地砖管理费）</t>
  </si>
  <si>
    <r>
      <t>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或西门子）</t>
    </r>
  </si>
  <si>
    <t>卫生间铝镁合金门</t>
  </si>
  <si>
    <t>厨房铝镁合金门</t>
  </si>
  <si>
    <t>樘</t>
  </si>
  <si>
    <t>沙发背景墙</t>
  </si>
  <si>
    <t>详见施工图，主材业主自购（余总赠送）</t>
  </si>
  <si>
    <t>工程地址：紫瑶小区</t>
  </si>
  <si>
    <t xml:space="preserve">          2012年 5  月   日</t>
  </si>
  <si>
    <t>2012年 5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</si>
</sst>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30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11"/>
      <color indexed="63"/>
      <name val="宋体"/>
      <family val="0"/>
    </font>
    <font>
      <sz val="9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b/>
      <sz val="9"/>
      <color indexed="63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186" fontId="15" fillId="5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16" applyFont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5" fillId="2" borderId="12" xfId="16" applyFont="1" applyFill="1" applyBorder="1" applyAlignment="1">
      <alignment horizontal="center" vertical="center" wrapText="1"/>
      <protection/>
    </xf>
    <xf numFmtId="0" fontId="25" fillId="2" borderId="13" xfId="16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" fillId="0" borderId="0" xfId="16" applyFont="1" applyBorder="1">
      <alignment/>
      <protection/>
    </xf>
    <xf numFmtId="0" fontId="25" fillId="2" borderId="14" xfId="1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/>
      <protection/>
    </xf>
    <xf numFmtId="0" fontId="15" fillId="5" borderId="15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2" fillId="2" borderId="16" xfId="16" applyFont="1" applyFill="1" applyBorder="1" applyAlignment="1">
      <alignment horizontal="left" vertical="center" wrapText="1"/>
      <protection/>
    </xf>
    <xf numFmtId="0" fontId="20" fillId="5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9" fontId="17" fillId="5" borderId="8" xfId="0" applyNumberFormat="1" applyFont="1" applyFill="1" applyBorder="1" applyAlignment="1">
      <alignment horizontal="center" vertical="center"/>
    </xf>
    <xf numFmtId="9" fontId="17" fillId="5" borderId="4" xfId="0" applyNumberFormat="1" applyFont="1" applyFill="1" applyBorder="1" applyAlignment="1">
      <alignment horizontal="center" vertical="center"/>
    </xf>
    <xf numFmtId="9" fontId="17" fillId="5" borderId="5" xfId="0" applyNumberFormat="1" applyFont="1" applyFill="1" applyBorder="1" applyAlignment="1">
      <alignment horizontal="center" vertical="center"/>
    </xf>
    <xf numFmtId="187" fontId="15" fillId="3" borderId="8" xfId="0" applyNumberFormat="1" applyFont="1" applyFill="1" applyBorder="1" applyAlignment="1">
      <alignment horizontal="center" vertical="center"/>
    </xf>
    <xf numFmtId="187" fontId="15" fillId="3" borderId="4" xfId="0" applyNumberFormat="1" applyFont="1" applyFill="1" applyBorder="1" applyAlignment="1">
      <alignment horizontal="center" vertical="center"/>
    </xf>
    <xf numFmtId="187" fontId="15" fillId="3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12" fillId="0" borderId="0" xfId="18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12" fillId="2" borderId="0" xfId="18" applyFont="1" applyFill="1" applyBorder="1" applyAlignment="1" applyProtection="1">
      <alignment horizontal="left" vertical="center"/>
      <protection/>
    </xf>
    <xf numFmtId="0" fontId="2" fillId="2" borderId="18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  <protection/>
    </xf>
    <xf numFmtId="0" fontId="2" fillId="2" borderId="5" xfId="16" applyFont="1" applyFill="1" applyBorder="1" applyAlignment="1">
      <alignment horizontal="left" vertical="center" wrapText="1"/>
      <protection/>
    </xf>
    <xf numFmtId="0" fontId="2" fillId="2" borderId="11" xfId="0" applyFont="1" applyFill="1" applyBorder="1" applyAlignment="1">
      <alignment horizontal="left" vertical="center" wrapText="1"/>
    </xf>
    <xf numFmtId="0" fontId="2" fillId="2" borderId="21" xfId="16" applyFont="1" applyFill="1" applyBorder="1" applyAlignment="1">
      <alignment horizontal="left" vertical="center" wrapText="1"/>
      <protection/>
    </xf>
    <xf numFmtId="0" fontId="2" fillId="2" borderId="22" xfId="16" applyFont="1" applyFill="1" applyBorder="1" applyAlignment="1">
      <alignment horizontal="left" vertical="center" wrapText="1"/>
      <protection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16" applyFont="1" applyFill="1" applyBorder="1" applyAlignment="1">
      <alignment horizontal="center" vertical="center" wrapText="1"/>
      <protection/>
    </xf>
    <xf numFmtId="0" fontId="15" fillId="2" borderId="5" xfId="16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16" applyFont="1" applyFill="1" applyBorder="1" applyAlignment="1">
      <alignment horizontal="left" vertical="center" wrapText="1"/>
      <protection/>
    </xf>
    <xf numFmtId="0" fontId="2" fillId="3" borderId="5" xfId="16" applyFont="1" applyFill="1" applyBorder="1" applyAlignment="1">
      <alignment horizontal="left" vertical="center" wrapText="1"/>
      <protection/>
    </xf>
    <xf numFmtId="0" fontId="28" fillId="2" borderId="23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常规_方案_2" xfId="16"/>
    <cellStyle name="常规_方案_3" xfId="17"/>
    <cellStyle name="常规_方案_9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workbookViewId="0" topLeftCell="A1">
      <selection activeCell="H112" sqref="H112:I112"/>
    </sheetView>
  </sheetViews>
  <sheetFormatPr defaultColWidth="9.00390625" defaultRowHeight="14.25"/>
  <cols>
    <col min="1" max="1" width="4.875" style="1" customWidth="1"/>
    <col min="2" max="2" width="17.7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0.75390625" style="2" customWidth="1"/>
    <col min="10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22.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8"/>
      <c r="J1" s="28"/>
      <c r="K1" s="19"/>
      <c r="L1" s="19"/>
      <c r="M1" s="19"/>
      <c r="N1" s="19"/>
      <c r="O1" s="19"/>
    </row>
    <row r="2" spans="1:15" s="6" customFormat="1" ht="22.5" customHeight="1">
      <c r="A2" s="199" t="s">
        <v>1</v>
      </c>
      <c r="B2" s="200"/>
      <c r="C2" s="201"/>
      <c r="D2" s="201"/>
      <c r="E2" s="201"/>
      <c r="F2" s="201"/>
      <c r="G2" s="201"/>
      <c r="H2" s="201"/>
      <c r="I2" s="201"/>
      <c r="J2" s="28"/>
      <c r="K2" s="19"/>
      <c r="L2" s="19"/>
      <c r="M2" s="19"/>
      <c r="N2" s="19"/>
      <c r="O2" s="19"/>
    </row>
    <row r="3" spans="1:15" s="6" customFormat="1" ht="22.5" customHeight="1">
      <c r="A3" s="202" t="s">
        <v>189</v>
      </c>
      <c r="B3" s="203"/>
      <c r="C3" s="203"/>
      <c r="D3" s="203"/>
      <c r="E3" s="203"/>
      <c r="F3" s="203"/>
      <c r="G3" s="203"/>
      <c r="H3" s="203"/>
      <c r="I3" s="204"/>
      <c r="J3" s="28"/>
      <c r="K3" s="19"/>
      <c r="L3" s="19"/>
      <c r="M3" s="19"/>
      <c r="N3" s="19"/>
      <c r="O3" s="19"/>
    </row>
    <row r="4" spans="1:15" s="6" customFormat="1" ht="21.75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8"/>
      <c r="K4" s="19"/>
      <c r="L4" s="19"/>
      <c r="M4" s="19"/>
      <c r="N4" s="19"/>
      <c r="O4" s="19"/>
    </row>
    <row r="5" spans="1:9" s="127" customFormat="1" ht="21.75" customHeight="1">
      <c r="A5" s="189" t="s">
        <v>3</v>
      </c>
      <c r="B5" s="190"/>
      <c r="C5" s="190"/>
      <c r="D5" s="190"/>
      <c r="E5" s="190"/>
      <c r="F5" s="190"/>
      <c r="G5" s="190"/>
      <c r="H5" s="191"/>
      <c r="I5" s="192"/>
    </row>
    <row r="6" spans="1:9" s="127" customFormat="1" ht="37.5" customHeight="1">
      <c r="A6" s="128" t="s">
        <v>4</v>
      </c>
      <c r="B6" s="183" t="s">
        <v>5</v>
      </c>
      <c r="C6" s="183"/>
      <c r="D6" s="183"/>
      <c r="E6" s="183"/>
      <c r="F6" s="183"/>
      <c r="G6" s="183"/>
      <c r="H6" s="184"/>
      <c r="I6" s="185"/>
    </row>
    <row r="7" spans="1:9" s="127" customFormat="1" ht="33.75" customHeight="1">
      <c r="A7" s="126" t="s">
        <v>6</v>
      </c>
      <c r="B7" s="193" t="s">
        <v>7</v>
      </c>
      <c r="C7" s="193"/>
      <c r="D7" s="193"/>
      <c r="E7" s="193"/>
      <c r="F7" s="193"/>
      <c r="G7" s="193"/>
      <c r="H7" s="194"/>
      <c r="I7" s="195"/>
    </row>
    <row r="8" spans="1:9" s="127" customFormat="1" ht="27" customHeight="1">
      <c r="A8" s="126" t="s">
        <v>8</v>
      </c>
      <c r="B8" s="183" t="s">
        <v>9</v>
      </c>
      <c r="C8" s="183"/>
      <c r="D8" s="183"/>
      <c r="E8" s="183"/>
      <c r="F8" s="183"/>
      <c r="G8" s="183"/>
      <c r="H8" s="184"/>
      <c r="I8" s="185"/>
    </row>
    <row r="9" spans="1:9" s="127" customFormat="1" ht="29.25" customHeight="1">
      <c r="A9" s="126" t="s">
        <v>10</v>
      </c>
      <c r="B9" s="183" t="s">
        <v>11</v>
      </c>
      <c r="C9" s="183"/>
      <c r="D9" s="183"/>
      <c r="E9" s="183"/>
      <c r="F9" s="183"/>
      <c r="G9" s="183"/>
      <c r="H9" s="184"/>
      <c r="I9" s="185"/>
    </row>
    <row r="10" spans="1:9" s="127" customFormat="1" ht="31.5" customHeight="1">
      <c r="A10" s="126" t="s">
        <v>12</v>
      </c>
      <c r="B10" s="183" t="s">
        <v>13</v>
      </c>
      <c r="C10" s="183"/>
      <c r="D10" s="183"/>
      <c r="E10" s="183"/>
      <c r="F10" s="183"/>
      <c r="G10" s="183"/>
      <c r="H10" s="184"/>
      <c r="I10" s="185"/>
    </row>
    <row r="11" spans="1:9" s="127" customFormat="1" ht="33.75" customHeight="1">
      <c r="A11" s="129" t="s">
        <v>14</v>
      </c>
      <c r="B11" s="186" t="s">
        <v>15</v>
      </c>
      <c r="C11" s="186"/>
      <c r="D11" s="186"/>
      <c r="E11" s="186"/>
      <c r="F11" s="186"/>
      <c r="G11" s="186"/>
      <c r="H11" s="187"/>
      <c r="I11" s="188"/>
    </row>
    <row r="12" spans="1:9" s="127" customFormat="1" ht="35.25" customHeight="1">
      <c r="A12" s="130" t="s">
        <v>16</v>
      </c>
      <c r="B12" s="150" t="s">
        <v>17</v>
      </c>
      <c r="C12" s="150"/>
      <c r="D12" s="150"/>
      <c r="E12" s="150"/>
      <c r="F12" s="150"/>
      <c r="G12" s="150"/>
      <c r="H12" s="150"/>
      <c r="I12" s="150"/>
    </row>
    <row r="13" spans="1:9" s="127" customFormat="1" ht="30" customHeight="1">
      <c r="A13" s="131" t="s">
        <v>18</v>
      </c>
      <c r="B13" s="150" t="s">
        <v>19</v>
      </c>
      <c r="C13" s="150"/>
      <c r="D13" s="150"/>
      <c r="E13" s="150"/>
      <c r="F13" s="150"/>
      <c r="G13" s="150"/>
      <c r="H13" s="150"/>
      <c r="I13" s="150"/>
    </row>
    <row r="14" spans="1:9" s="127" customFormat="1" ht="36.75" customHeight="1">
      <c r="A14" s="131" t="s">
        <v>20</v>
      </c>
      <c r="B14" s="179" t="s">
        <v>21</v>
      </c>
      <c r="C14" s="179"/>
      <c r="D14" s="179"/>
      <c r="E14" s="179"/>
      <c r="F14" s="179"/>
      <c r="G14" s="179"/>
      <c r="H14" s="179"/>
      <c r="I14" s="179"/>
    </row>
    <row r="15" spans="1:10" s="127" customFormat="1" ht="36.75" customHeight="1">
      <c r="A15" s="144" t="s">
        <v>22</v>
      </c>
      <c r="B15" s="180" t="s">
        <v>23</v>
      </c>
      <c r="C15" s="180"/>
      <c r="D15" s="180"/>
      <c r="E15" s="180"/>
      <c r="F15" s="180"/>
      <c r="G15" s="180"/>
      <c r="H15" s="180"/>
      <c r="I15" s="180"/>
      <c r="J15" s="143"/>
    </row>
    <row r="16" spans="1:15" s="7" customFormat="1" ht="19.5" customHeight="1">
      <c r="A16" s="152" t="s">
        <v>24</v>
      </c>
      <c r="B16" s="154" t="s">
        <v>25</v>
      </c>
      <c r="C16" s="154" t="s">
        <v>26</v>
      </c>
      <c r="D16" s="154" t="s">
        <v>27</v>
      </c>
      <c r="E16" s="181" t="s">
        <v>28</v>
      </c>
      <c r="F16" s="182"/>
      <c r="G16" s="181" t="s">
        <v>29</v>
      </c>
      <c r="H16" s="182"/>
      <c r="I16" s="154" t="s">
        <v>30</v>
      </c>
      <c r="J16" s="29"/>
      <c r="K16" s="20"/>
      <c r="L16" s="20"/>
      <c r="M16" s="20"/>
      <c r="N16" s="20"/>
      <c r="O16" s="20"/>
    </row>
    <row r="17" spans="1:15" ht="18.75" customHeight="1">
      <c r="A17" s="153"/>
      <c r="B17" s="155"/>
      <c r="C17" s="155"/>
      <c r="D17" s="155"/>
      <c r="E17" s="30" t="s">
        <v>31</v>
      </c>
      <c r="F17" s="30" t="s">
        <v>32</v>
      </c>
      <c r="G17" s="30" t="s">
        <v>31</v>
      </c>
      <c r="H17" s="30" t="s">
        <v>32</v>
      </c>
      <c r="I17" s="155"/>
      <c r="J17" s="31"/>
      <c r="K17" s="11"/>
      <c r="L17" s="11"/>
      <c r="M17" s="11"/>
      <c r="N17" s="11"/>
      <c r="O17" s="11"/>
    </row>
    <row r="18" spans="1:9" s="9" customFormat="1" ht="27.75" customHeight="1">
      <c r="A18" s="105">
        <v>1</v>
      </c>
      <c r="B18" s="109" t="s">
        <v>34</v>
      </c>
      <c r="C18" s="108">
        <v>1</v>
      </c>
      <c r="D18" s="108" t="s">
        <v>35</v>
      </c>
      <c r="E18" s="108">
        <v>20</v>
      </c>
      <c r="F18" s="110">
        <f>E18*C18</f>
        <v>20</v>
      </c>
      <c r="G18" s="108">
        <v>10</v>
      </c>
      <c r="H18" s="110">
        <f>G18*C18</f>
        <v>10</v>
      </c>
      <c r="I18" s="111" t="s">
        <v>36</v>
      </c>
    </row>
    <row r="19" spans="1:10" s="9" customFormat="1" ht="27.75" customHeight="1">
      <c r="A19" s="105">
        <v>2</v>
      </c>
      <c r="B19" s="95" t="s">
        <v>174</v>
      </c>
      <c r="C19" s="96">
        <v>1</v>
      </c>
      <c r="D19" s="106" t="s">
        <v>38</v>
      </c>
      <c r="E19" s="96">
        <v>20</v>
      </c>
      <c r="F19" s="97">
        <f>E19*C19</f>
        <v>20</v>
      </c>
      <c r="G19" s="96">
        <v>260</v>
      </c>
      <c r="H19" s="137">
        <f>G19*C19</f>
        <v>260</v>
      </c>
      <c r="I19" s="107" t="s">
        <v>39</v>
      </c>
      <c r="J19" s="21"/>
    </row>
    <row r="20" spans="1:15" s="9" customFormat="1" ht="20.25" customHeight="1">
      <c r="A20" s="105">
        <v>3</v>
      </c>
      <c r="B20" s="99" t="s">
        <v>41</v>
      </c>
      <c r="C20" s="96">
        <v>1</v>
      </c>
      <c r="D20" s="100" t="s">
        <v>42</v>
      </c>
      <c r="E20" s="100">
        <v>40</v>
      </c>
      <c r="F20" s="103">
        <f>E20*C20</f>
        <v>40</v>
      </c>
      <c r="G20" s="100">
        <v>260</v>
      </c>
      <c r="H20" s="138">
        <f>G20*C20</f>
        <v>260</v>
      </c>
      <c r="I20" s="111" t="s">
        <v>43</v>
      </c>
      <c r="J20" s="117"/>
      <c r="K20" s="117"/>
      <c r="L20" s="117"/>
      <c r="M20" s="117"/>
      <c r="N20" s="117"/>
      <c r="O20" s="117"/>
    </row>
    <row r="21" spans="1:15" s="9" customFormat="1" ht="27.75" customHeight="1">
      <c r="A21" s="105">
        <v>4</v>
      </c>
      <c r="B21" s="109" t="s">
        <v>45</v>
      </c>
      <c r="C21" s="108"/>
      <c r="D21" s="108"/>
      <c r="E21" s="108"/>
      <c r="F21" s="110">
        <f>SUM(F18:F20)</f>
        <v>80</v>
      </c>
      <c r="G21" s="108"/>
      <c r="H21" s="139">
        <f>SUM(H18:H20)</f>
        <v>530</v>
      </c>
      <c r="I21" s="111"/>
      <c r="J21" s="117"/>
      <c r="K21" s="117"/>
      <c r="L21" s="178"/>
      <c r="M21" s="147"/>
      <c r="N21" s="117"/>
      <c r="O21" s="117"/>
    </row>
    <row r="22" spans="1:15" ht="18" customHeight="1">
      <c r="A22" s="148" t="s">
        <v>46</v>
      </c>
      <c r="B22" s="149"/>
      <c r="C22" s="33"/>
      <c r="D22" s="33"/>
      <c r="E22" s="32"/>
      <c r="F22" s="32"/>
      <c r="G22" s="33"/>
      <c r="H22" s="32"/>
      <c r="I22" s="71"/>
      <c r="J22" s="31"/>
      <c r="K22" s="11"/>
      <c r="L22" s="11"/>
      <c r="M22" s="11"/>
      <c r="N22" s="11"/>
      <c r="O22" s="11"/>
    </row>
    <row r="23" spans="1:15" s="9" customFormat="1" ht="30.75" customHeight="1">
      <c r="A23" s="35">
        <v>1</v>
      </c>
      <c r="B23" s="36" t="s">
        <v>47</v>
      </c>
      <c r="C23" s="37">
        <v>31</v>
      </c>
      <c r="D23" s="37" t="s">
        <v>33</v>
      </c>
      <c r="E23" s="37">
        <v>9</v>
      </c>
      <c r="F23" s="38">
        <f>E23*C23</f>
        <v>279</v>
      </c>
      <c r="G23" s="37">
        <v>12</v>
      </c>
      <c r="H23" s="140">
        <f aca="true" t="shared" si="0" ref="H23:H33">G23*C23</f>
        <v>372</v>
      </c>
      <c r="I23" s="25" t="s">
        <v>48</v>
      </c>
      <c r="J23" s="31"/>
      <c r="K23" s="21"/>
      <c r="L23" s="21"/>
      <c r="M23" s="21"/>
      <c r="N23" s="21"/>
      <c r="O23" s="21"/>
    </row>
    <row r="24" spans="1:15" s="8" customFormat="1" ht="31.5" customHeight="1">
      <c r="A24" s="35">
        <v>2</v>
      </c>
      <c r="B24" s="36" t="s">
        <v>49</v>
      </c>
      <c r="C24" s="37">
        <f>28*2.8</f>
        <v>78.39999999999999</v>
      </c>
      <c r="D24" s="37" t="s">
        <v>33</v>
      </c>
      <c r="E24" s="37">
        <v>3</v>
      </c>
      <c r="F24" s="38">
        <f>E24*C24</f>
        <v>235.2</v>
      </c>
      <c r="G24" s="37">
        <v>3</v>
      </c>
      <c r="H24" s="140">
        <f t="shared" si="0"/>
        <v>235.2</v>
      </c>
      <c r="I24" s="25" t="s">
        <v>50</v>
      </c>
      <c r="J24" s="31"/>
      <c r="K24" s="14"/>
      <c r="L24" s="14"/>
      <c r="M24" s="14"/>
      <c r="N24" s="14"/>
      <c r="O24" s="14"/>
    </row>
    <row r="25" spans="1:15" s="8" customFormat="1" ht="31.5" customHeight="1">
      <c r="A25" s="35">
        <v>3</v>
      </c>
      <c r="B25" s="36" t="s">
        <v>51</v>
      </c>
      <c r="C25" s="37">
        <f>C24</f>
        <v>78.39999999999999</v>
      </c>
      <c r="D25" s="37" t="s">
        <v>33</v>
      </c>
      <c r="E25" s="37">
        <v>9</v>
      </c>
      <c r="F25" s="38">
        <f>E25*C25</f>
        <v>705.5999999999999</v>
      </c>
      <c r="G25" s="37">
        <v>12</v>
      </c>
      <c r="H25" s="140">
        <f t="shared" si="0"/>
        <v>940.8</v>
      </c>
      <c r="I25" s="25" t="s">
        <v>48</v>
      </c>
      <c r="J25" s="31"/>
      <c r="K25" s="14"/>
      <c r="L25" s="14"/>
      <c r="M25" s="14"/>
      <c r="N25" s="14"/>
      <c r="O25" s="14"/>
    </row>
    <row r="26" spans="1:30" s="13" customFormat="1" ht="37.5" customHeight="1">
      <c r="A26" s="35">
        <v>4</v>
      </c>
      <c r="B26" s="95" t="s">
        <v>52</v>
      </c>
      <c r="C26" s="37">
        <v>31</v>
      </c>
      <c r="D26" s="96" t="s">
        <v>33</v>
      </c>
      <c r="E26" s="96">
        <v>10</v>
      </c>
      <c r="F26" s="97">
        <f>E26*C26</f>
        <v>310</v>
      </c>
      <c r="G26" s="96">
        <v>25</v>
      </c>
      <c r="H26" s="140">
        <f t="shared" si="0"/>
        <v>775</v>
      </c>
      <c r="I26" s="102" t="s">
        <v>53</v>
      </c>
      <c r="J26" s="8"/>
      <c r="K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15" s="9" customFormat="1" ht="27.75" customHeight="1">
      <c r="A27" s="35">
        <v>5</v>
      </c>
      <c r="B27" s="109" t="s">
        <v>54</v>
      </c>
      <c r="C27" s="37">
        <v>31</v>
      </c>
      <c r="D27" s="108" t="s">
        <v>33</v>
      </c>
      <c r="E27" s="108">
        <v>10</v>
      </c>
      <c r="F27" s="110">
        <f>E27*C27</f>
        <v>310</v>
      </c>
      <c r="G27" s="108">
        <v>0</v>
      </c>
      <c r="H27" s="139">
        <f t="shared" si="0"/>
        <v>0</v>
      </c>
      <c r="I27" s="111" t="s">
        <v>55</v>
      </c>
      <c r="J27" s="117"/>
      <c r="K27" s="142"/>
      <c r="L27" s="119"/>
      <c r="M27" s="119"/>
      <c r="N27" s="119"/>
      <c r="O27" s="118"/>
    </row>
    <row r="28" spans="1:10" ht="27.75" customHeight="1">
      <c r="A28" s="35">
        <v>6</v>
      </c>
      <c r="B28" s="99" t="s">
        <v>56</v>
      </c>
      <c r="C28" s="37">
        <v>1</v>
      </c>
      <c r="D28" s="96" t="s">
        <v>35</v>
      </c>
      <c r="E28" s="101">
        <v>15</v>
      </c>
      <c r="F28" s="100">
        <f>C28*E28</f>
        <v>15</v>
      </c>
      <c r="G28" s="100">
        <v>15</v>
      </c>
      <c r="H28" s="137">
        <f t="shared" si="0"/>
        <v>15</v>
      </c>
      <c r="I28" s="141" t="s">
        <v>57</v>
      </c>
      <c r="J28" s="11"/>
    </row>
    <row r="29" spans="1:30" s="13" customFormat="1" ht="37.5" customHeight="1">
      <c r="A29" s="35">
        <v>7</v>
      </c>
      <c r="B29" s="95" t="s">
        <v>58</v>
      </c>
      <c r="C29" s="37">
        <v>28</v>
      </c>
      <c r="D29" s="96" t="s">
        <v>37</v>
      </c>
      <c r="E29" s="96">
        <v>10</v>
      </c>
      <c r="F29" s="97">
        <f>E29*C29</f>
        <v>280</v>
      </c>
      <c r="G29" s="96">
        <v>10</v>
      </c>
      <c r="H29" s="38">
        <f t="shared" si="0"/>
        <v>280</v>
      </c>
      <c r="I29" s="102" t="s">
        <v>59</v>
      </c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9" ht="29.25" customHeight="1">
      <c r="A30" s="35">
        <v>8</v>
      </c>
      <c r="B30" s="99" t="s">
        <v>63</v>
      </c>
      <c r="C30" s="41">
        <v>28</v>
      </c>
      <c r="D30" s="100" t="s">
        <v>37</v>
      </c>
      <c r="E30" s="114">
        <v>6</v>
      </c>
      <c r="F30" s="100">
        <f>C30*E30</f>
        <v>168</v>
      </c>
      <c r="G30" s="115">
        <v>8</v>
      </c>
      <c r="H30" s="103">
        <f t="shared" si="0"/>
        <v>224</v>
      </c>
      <c r="I30" s="102" t="s">
        <v>64</v>
      </c>
    </row>
    <row r="31" spans="1:10" ht="28.5" customHeight="1">
      <c r="A31" s="35">
        <v>9</v>
      </c>
      <c r="B31" s="39" t="s">
        <v>187</v>
      </c>
      <c r="C31" s="41">
        <v>1</v>
      </c>
      <c r="D31" s="41" t="s">
        <v>38</v>
      </c>
      <c r="E31" s="40">
        <v>0</v>
      </c>
      <c r="F31" s="41">
        <f>C31*E31</f>
        <v>0</v>
      </c>
      <c r="G31" s="41">
        <v>0</v>
      </c>
      <c r="H31" s="126">
        <f t="shared" si="0"/>
        <v>0</v>
      </c>
      <c r="I31" s="87" t="s">
        <v>188</v>
      </c>
      <c r="J31" s="42"/>
    </row>
    <row r="32" spans="1:9" s="8" customFormat="1" ht="100.5" customHeight="1">
      <c r="A32" s="35">
        <v>10</v>
      </c>
      <c r="B32" s="99" t="s">
        <v>65</v>
      </c>
      <c r="C32" s="41">
        <f>0.82*2.6*3</f>
        <v>6.396000000000001</v>
      </c>
      <c r="D32" s="100" t="s">
        <v>33</v>
      </c>
      <c r="E32" s="100">
        <v>80</v>
      </c>
      <c r="F32" s="103">
        <f>E32*C32</f>
        <v>511.68000000000006</v>
      </c>
      <c r="G32" s="100">
        <v>90</v>
      </c>
      <c r="H32" s="103">
        <f t="shared" si="0"/>
        <v>575.6400000000001</v>
      </c>
      <c r="I32" s="132" t="s">
        <v>66</v>
      </c>
    </row>
    <row r="33" spans="1:9" s="8" customFormat="1" ht="105" customHeight="1">
      <c r="A33" s="35">
        <v>11</v>
      </c>
      <c r="B33" s="99" t="s">
        <v>67</v>
      </c>
      <c r="C33" s="41">
        <f>1.13*2.6*3</f>
        <v>8.814</v>
      </c>
      <c r="D33" s="100" t="s">
        <v>33</v>
      </c>
      <c r="E33" s="100">
        <v>80</v>
      </c>
      <c r="F33" s="103">
        <f>E33*C33</f>
        <v>705.12</v>
      </c>
      <c r="G33" s="100">
        <v>90</v>
      </c>
      <c r="H33" s="103">
        <f t="shared" si="0"/>
        <v>793.26</v>
      </c>
      <c r="I33" s="132" t="s">
        <v>66</v>
      </c>
    </row>
    <row r="34" spans="1:30" s="8" customFormat="1" ht="31.5" customHeight="1">
      <c r="A34" s="35">
        <v>12</v>
      </c>
      <c r="B34" s="95" t="s">
        <v>45</v>
      </c>
      <c r="C34" s="96"/>
      <c r="D34" s="96"/>
      <c r="E34" s="96"/>
      <c r="F34" s="97">
        <f>SUM(F23:F33)</f>
        <v>3519.6000000000004</v>
      </c>
      <c r="G34" s="96"/>
      <c r="H34" s="38">
        <f>SUM(H23:H33)</f>
        <v>4210.900000000001</v>
      </c>
      <c r="I34" s="98"/>
      <c r="J34" s="117"/>
      <c r="K34" s="117"/>
      <c r="L34" s="117"/>
      <c r="M34" s="117"/>
      <c r="N34" s="117"/>
      <c r="O34" s="117"/>
      <c r="P34" s="21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15" ht="18" customHeight="1">
      <c r="A35" s="148" t="s">
        <v>70</v>
      </c>
      <c r="B35" s="149"/>
      <c r="C35" s="33"/>
      <c r="D35" s="33"/>
      <c r="E35" s="32"/>
      <c r="F35" s="32"/>
      <c r="G35" s="33"/>
      <c r="H35" s="32"/>
      <c r="I35" s="34"/>
      <c r="J35" s="31"/>
      <c r="K35" s="11"/>
      <c r="L35" s="11"/>
      <c r="M35" s="11"/>
      <c r="N35" s="11"/>
      <c r="O35" s="11"/>
    </row>
    <row r="36" spans="1:15" s="8" customFormat="1" ht="31.5" customHeight="1">
      <c r="A36" s="35">
        <v>1</v>
      </c>
      <c r="B36" s="36" t="s">
        <v>49</v>
      </c>
      <c r="C36" s="37">
        <f>15*2.8</f>
        <v>42</v>
      </c>
      <c r="D36" s="37" t="s">
        <v>33</v>
      </c>
      <c r="E36" s="37">
        <v>3</v>
      </c>
      <c r="F36" s="38">
        <f>E36*C36</f>
        <v>126</v>
      </c>
      <c r="G36" s="37">
        <v>3</v>
      </c>
      <c r="H36" s="38">
        <f>G36*C36</f>
        <v>126</v>
      </c>
      <c r="I36" s="25" t="s">
        <v>50</v>
      </c>
      <c r="J36" s="31"/>
      <c r="K36" s="14"/>
      <c r="L36" s="14"/>
      <c r="M36" s="14"/>
      <c r="N36" s="14"/>
      <c r="O36" s="14"/>
    </row>
    <row r="37" spans="1:15" s="9" customFormat="1" ht="30.75" customHeight="1">
      <c r="A37" s="35">
        <v>2</v>
      </c>
      <c r="B37" s="36" t="s">
        <v>47</v>
      </c>
      <c r="C37" s="37">
        <v>12</v>
      </c>
      <c r="D37" s="37" t="s">
        <v>33</v>
      </c>
      <c r="E37" s="37">
        <v>9</v>
      </c>
      <c r="F37" s="38">
        <f>E37*C37</f>
        <v>108</v>
      </c>
      <c r="G37" s="37">
        <v>12</v>
      </c>
      <c r="H37" s="38">
        <f>C37*G37</f>
        <v>144</v>
      </c>
      <c r="I37" s="25" t="s">
        <v>48</v>
      </c>
      <c r="J37" s="31"/>
      <c r="K37" s="21"/>
      <c r="L37" s="21"/>
      <c r="M37" s="21"/>
      <c r="N37" s="21"/>
      <c r="O37" s="21"/>
    </row>
    <row r="38" spans="1:15" s="8" customFormat="1" ht="31.5" customHeight="1">
      <c r="A38" s="35">
        <v>3</v>
      </c>
      <c r="B38" s="36" t="s">
        <v>51</v>
      </c>
      <c r="C38" s="37">
        <f>C36</f>
        <v>42</v>
      </c>
      <c r="D38" s="37" t="s">
        <v>33</v>
      </c>
      <c r="E38" s="37">
        <v>9</v>
      </c>
      <c r="F38" s="38">
        <f>E38*C38</f>
        <v>378</v>
      </c>
      <c r="G38" s="37">
        <v>12</v>
      </c>
      <c r="H38" s="38">
        <f>C38*G38</f>
        <v>504</v>
      </c>
      <c r="I38" s="25" t="s">
        <v>48</v>
      </c>
      <c r="J38" s="31"/>
      <c r="K38" s="14"/>
      <c r="L38" s="14"/>
      <c r="M38" s="14"/>
      <c r="N38" s="14"/>
      <c r="O38" s="14"/>
    </row>
    <row r="39" spans="1:9" ht="29.25" customHeight="1">
      <c r="A39" s="35">
        <v>4</v>
      </c>
      <c r="B39" s="99" t="s">
        <v>63</v>
      </c>
      <c r="C39" s="41">
        <v>15</v>
      </c>
      <c r="D39" s="100" t="s">
        <v>37</v>
      </c>
      <c r="E39" s="114">
        <v>6</v>
      </c>
      <c r="F39" s="100">
        <f>C39*E39</f>
        <v>90</v>
      </c>
      <c r="G39" s="115">
        <v>8</v>
      </c>
      <c r="H39" s="103">
        <f>G39*C39</f>
        <v>120</v>
      </c>
      <c r="I39" s="102" t="s">
        <v>64</v>
      </c>
    </row>
    <row r="40" spans="1:9" s="8" customFormat="1" ht="108.75" customHeight="1">
      <c r="A40" s="35">
        <v>5</v>
      </c>
      <c r="B40" s="99" t="s">
        <v>71</v>
      </c>
      <c r="C40" s="100">
        <f>1.87*2.2*3</f>
        <v>12.342000000000002</v>
      </c>
      <c r="D40" s="100" t="s">
        <v>33</v>
      </c>
      <c r="E40" s="100">
        <v>75</v>
      </c>
      <c r="F40" s="103">
        <f>E40*C40</f>
        <v>925.6500000000002</v>
      </c>
      <c r="G40" s="100">
        <v>73</v>
      </c>
      <c r="H40" s="103">
        <f>G40*C40</f>
        <v>900.9660000000001</v>
      </c>
      <c r="I40" s="132" t="s">
        <v>66</v>
      </c>
    </row>
    <row r="41" spans="1:9" s="8" customFormat="1" ht="102" customHeight="1">
      <c r="A41" s="35">
        <v>6</v>
      </c>
      <c r="B41" s="99" t="s">
        <v>72</v>
      </c>
      <c r="C41" s="100">
        <f>1.87*0.6*3</f>
        <v>3.3660000000000005</v>
      </c>
      <c r="D41" s="100" t="s">
        <v>33</v>
      </c>
      <c r="E41" s="100">
        <v>75</v>
      </c>
      <c r="F41" s="103">
        <f>E41*C41</f>
        <v>252.45000000000005</v>
      </c>
      <c r="G41" s="100">
        <v>90</v>
      </c>
      <c r="H41" s="103">
        <f>G41*C41</f>
        <v>302.94000000000005</v>
      </c>
      <c r="I41" s="132" t="s">
        <v>66</v>
      </c>
    </row>
    <row r="42" spans="1:9" s="8" customFormat="1" ht="99" customHeight="1">
      <c r="A42" s="35">
        <v>7</v>
      </c>
      <c r="B42" s="99" t="s">
        <v>175</v>
      </c>
      <c r="C42" s="100">
        <v>5.6</v>
      </c>
      <c r="D42" s="100" t="s">
        <v>33</v>
      </c>
      <c r="E42" s="100">
        <v>75</v>
      </c>
      <c r="F42" s="103">
        <f>E42*C42</f>
        <v>420</v>
      </c>
      <c r="G42" s="100">
        <v>90</v>
      </c>
      <c r="H42" s="103">
        <f>G42*C42</f>
        <v>503.99999999999994</v>
      </c>
      <c r="I42" s="132" t="s">
        <v>66</v>
      </c>
    </row>
    <row r="43" spans="1:10" s="9" customFormat="1" ht="19.5" customHeight="1">
      <c r="A43" s="35">
        <v>8</v>
      </c>
      <c r="B43" s="36" t="s">
        <v>56</v>
      </c>
      <c r="C43" s="37">
        <v>1</v>
      </c>
      <c r="D43" s="37" t="s">
        <v>35</v>
      </c>
      <c r="E43" s="37">
        <v>10</v>
      </c>
      <c r="F43" s="38">
        <f>E43*C43</f>
        <v>10</v>
      </c>
      <c r="G43" s="37">
        <v>15</v>
      </c>
      <c r="H43" s="38">
        <f>G43*C43</f>
        <v>15</v>
      </c>
      <c r="I43" s="25" t="s">
        <v>76</v>
      </c>
      <c r="J43" s="42"/>
    </row>
    <row r="44" spans="1:30" s="8" customFormat="1" ht="31.5" customHeight="1">
      <c r="A44" s="35">
        <v>9</v>
      </c>
      <c r="B44" s="95" t="s">
        <v>68</v>
      </c>
      <c r="C44" s="96">
        <v>12</v>
      </c>
      <c r="D44" s="96" t="s">
        <v>33</v>
      </c>
      <c r="E44" s="96">
        <v>15</v>
      </c>
      <c r="F44" s="97">
        <f>C44*E44</f>
        <v>180</v>
      </c>
      <c r="G44" s="96">
        <v>15</v>
      </c>
      <c r="H44" s="38">
        <f>C44*G44</f>
        <v>180</v>
      </c>
      <c r="I44" s="98" t="s">
        <v>69</v>
      </c>
      <c r="J44" s="117"/>
      <c r="K44" s="117"/>
      <c r="L44" s="117"/>
      <c r="M44" s="117"/>
      <c r="N44" s="117"/>
      <c r="O44" s="117"/>
      <c r="P44" s="21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8" customFormat="1" ht="31.5" customHeight="1">
      <c r="A45" s="35">
        <v>10</v>
      </c>
      <c r="B45" s="95" t="s">
        <v>45</v>
      </c>
      <c r="C45" s="96"/>
      <c r="D45" s="96"/>
      <c r="E45" s="96"/>
      <c r="F45" s="97">
        <f>SUM(F36:F44)</f>
        <v>2490.1000000000004</v>
      </c>
      <c r="G45" s="96"/>
      <c r="H45" s="38">
        <f>SUM(H36:H44)</f>
        <v>2796.906</v>
      </c>
      <c r="I45" s="98"/>
      <c r="J45" s="117"/>
      <c r="K45" s="117"/>
      <c r="L45" s="117"/>
      <c r="M45" s="117"/>
      <c r="N45" s="117"/>
      <c r="O45" s="117"/>
      <c r="P45" s="2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10" ht="18" customHeight="1">
      <c r="A46" s="174" t="s">
        <v>73</v>
      </c>
      <c r="B46" s="175"/>
      <c r="C46" s="45"/>
      <c r="D46" s="45"/>
      <c r="E46" s="44"/>
      <c r="F46" s="44"/>
      <c r="G46" s="45"/>
      <c r="H46" s="44"/>
      <c r="I46" s="46"/>
      <c r="J46" s="42"/>
    </row>
    <row r="47" spans="1:15" s="8" customFormat="1" ht="31.5" customHeight="1">
      <c r="A47" s="35">
        <v>1</v>
      </c>
      <c r="B47" s="36" t="s">
        <v>49</v>
      </c>
      <c r="C47" s="37">
        <f>12*2.8</f>
        <v>33.599999999999994</v>
      </c>
      <c r="D47" s="37" t="s">
        <v>33</v>
      </c>
      <c r="E47" s="37">
        <v>3</v>
      </c>
      <c r="F47" s="38">
        <f>E47*C47</f>
        <v>100.79999999999998</v>
      </c>
      <c r="G47" s="37">
        <v>3</v>
      </c>
      <c r="H47" s="38">
        <f aca="true" t="shared" si="1" ref="H47:H52">G47*C47</f>
        <v>100.79999999999998</v>
      </c>
      <c r="I47" s="25" t="s">
        <v>50</v>
      </c>
      <c r="J47" s="31"/>
      <c r="K47" s="14"/>
      <c r="L47" s="14"/>
      <c r="M47" s="14"/>
      <c r="N47" s="14"/>
      <c r="O47" s="14"/>
    </row>
    <row r="48" spans="1:10" s="9" customFormat="1" ht="27.75" customHeight="1">
      <c r="A48" s="41">
        <v>2</v>
      </c>
      <c r="B48" s="36" t="s">
        <v>47</v>
      </c>
      <c r="C48" s="37">
        <v>9</v>
      </c>
      <c r="D48" s="37" t="s">
        <v>33</v>
      </c>
      <c r="E48" s="37">
        <v>9</v>
      </c>
      <c r="F48" s="38">
        <f>E48*C48</f>
        <v>81</v>
      </c>
      <c r="G48" s="37">
        <v>12</v>
      </c>
      <c r="H48" s="38">
        <f t="shared" si="1"/>
        <v>108</v>
      </c>
      <c r="I48" s="25" t="s">
        <v>48</v>
      </c>
      <c r="J48" s="42"/>
    </row>
    <row r="49" spans="1:10" s="8" customFormat="1" ht="26.25" customHeight="1">
      <c r="A49" s="35">
        <v>3</v>
      </c>
      <c r="B49" s="36" t="s">
        <v>51</v>
      </c>
      <c r="C49" s="37">
        <f>C47</f>
        <v>33.599999999999994</v>
      </c>
      <c r="D49" s="37" t="s">
        <v>33</v>
      </c>
      <c r="E49" s="37">
        <v>9</v>
      </c>
      <c r="F49" s="38">
        <f>E49*C49</f>
        <v>302.4</v>
      </c>
      <c r="G49" s="37">
        <v>12</v>
      </c>
      <c r="H49" s="38">
        <f t="shared" si="1"/>
        <v>403.19999999999993</v>
      </c>
      <c r="I49" s="25" t="s">
        <v>48</v>
      </c>
      <c r="J49" s="42"/>
    </row>
    <row r="50" spans="1:9" s="8" customFormat="1" ht="99" customHeight="1">
      <c r="A50" s="41">
        <v>4</v>
      </c>
      <c r="B50" s="99" t="s">
        <v>175</v>
      </c>
      <c r="C50" s="100">
        <v>5.6</v>
      </c>
      <c r="D50" s="100" t="s">
        <v>33</v>
      </c>
      <c r="E50" s="100">
        <v>75</v>
      </c>
      <c r="F50" s="103">
        <f>E50*C50</f>
        <v>420</v>
      </c>
      <c r="G50" s="100">
        <v>90</v>
      </c>
      <c r="H50" s="103">
        <f t="shared" si="1"/>
        <v>503.99999999999994</v>
      </c>
      <c r="I50" s="132" t="s">
        <v>66</v>
      </c>
    </row>
    <row r="51" spans="1:10" s="9" customFormat="1" ht="19.5" customHeight="1">
      <c r="A51" s="35">
        <v>5</v>
      </c>
      <c r="B51" s="36" t="s">
        <v>56</v>
      </c>
      <c r="C51" s="37">
        <v>1</v>
      </c>
      <c r="D51" s="37" t="s">
        <v>35</v>
      </c>
      <c r="E51" s="37">
        <v>10</v>
      </c>
      <c r="F51" s="38">
        <f>E51*C51</f>
        <v>10</v>
      </c>
      <c r="G51" s="37">
        <v>15</v>
      </c>
      <c r="H51" s="38">
        <f t="shared" si="1"/>
        <v>15</v>
      </c>
      <c r="I51" s="25" t="s">
        <v>76</v>
      </c>
      <c r="J51" s="42"/>
    </row>
    <row r="52" spans="1:20" s="8" customFormat="1" ht="31.5" customHeight="1">
      <c r="A52" s="41">
        <v>6</v>
      </c>
      <c r="B52" s="95" t="s">
        <v>68</v>
      </c>
      <c r="C52" s="96">
        <v>9</v>
      </c>
      <c r="D52" s="96" t="s">
        <v>33</v>
      </c>
      <c r="E52" s="96">
        <v>15</v>
      </c>
      <c r="F52" s="97">
        <f>C52*E52</f>
        <v>135</v>
      </c>
      <c r="G52" s="96">
        <v>15</v>
      </c>
      <c r="H52" s="38">
        <f t="shared" si="1"/>
        <v>135</v>
      </c>
      <c r="I52" s="98" t="s">
        <v>69</v>
      </c>
      <c r="J52" s="117"/>
      <c r="K52" s="117"/>
      <c r="L52" s="117"/>
      <c r="M52" s="117"/>
      <c r="N52" s="117"/>
      <c r="O52" s="117"/>
      <c r="P52" s="21"/>
      <c r="Q52" s="14"/>
      <c r="R52" s="14"/>
      <c r="S52" s="14"/>
      <c r="T52" s="14"/>
    </row>
    <row r="53" spans="1:20" s="8" customFormat="1" ht="31.5" customHeight="1">
      <c r="A53" s="35">
        <v>7</v>
      </c>
      <c r="B53" s="95" t="s">
        <v>45</v>
      </c>
      <c r="C53" s="96"/>
      <c r="D53" s="96"/>
      <c r="E53" s="96"/>
      <c r="F53" s="97">
        <f>SUM(F47:F52)</f>
        <v>1049.1999999999998</v>
      </c>
      <c r="G53" s="96"/>
      <c r="H53" s="38">
        <f>SUM(H47:H52)</f>
        <v>1265.9999999999998</v>
      </c>
      <c r="I53" s="98"/>
      <c r="J53" s="117"/>
      <c r="K53" s="117"/>
      <c r="L53" s="117"/>
      <c r="M53" s="117"/>
      <c r="N53" s="117"/>
      <c r="O53" s="117"/>
      <c r="P53" s="21"/>
      <c r="Q53" s="14"/>
      <c r="R53" s="14"/>
      <c r="S53" s="14"/>
      <c r="T53" s="14"/>
    </row>
    <row r="54" spans="1:10" ht="15.75" customHeight="1">
      <c r="A54" s="174" t="s">
        <v>176</v>
      </c>
      <c r="B54" s="175"/>
      <c r="C54" s="48"/>
      <c r="D54" s="48"/>
      <c r="E54" s="49"/>
      <c r="F54" s="49"/>
      <c r="G54" s="50"/>
      <c r="H54" s="49"/>
      <c r="I54" s="51"/>
      <c r="J54" s="42"/>
    </row>
    <row r="55" spans="1:10" ht="39.75" customHeight="1">
      <c r="A55" s="41">
        <v>1</v>
      </c>
      <c r="B55" s="36" t="s">
        <v>52</v>
      </c>
      <c r="C55" s="37">
        <v>5.7</v>
      </c>
      <c r="D55" s="37" t="s">
        <v>33</v>
      </c>
      <c r="E55" s="37">
        <v>10</v>
      </c>
      <c r="F55" s="38">
        <f>E55*C55</f>
        <v>57</v>
      </c>
      <c r="G55" s="37">
        <v>25</v>
      </c>
      <c r="H55" s="38">
        <f>G55*C55</f>
        <v>142.5</v>
      </c>
      <c r="I55" s="27" t="s">
        <v>74</v>
      </c>
      <c r="J55" s="42"/>
    </row>
    <row r="56" spans="1:10" s="9" customFormat="1" ht="38.25" customHeight="1">
      <c r="A56" s="41">
        <v>2</v>
      </c>
      <c r="B56" s="36" t="s">
        <v>75</v>
      </c>
      <c r="C56" s="37">
        <f>10*2.6</f>
        <v>26</v>
      </c>
      <c r="D56" s="37" t="s">
        <v>33</v>
      </c>
      <c r="E56" s="37">
        <v>10</v>
      </c>
      <c r="F56" s="38">
        <f>E56*C56</f>
        <v>260</v>
      </c>
      <c r="G56" s="37">
        <v>25</v>
      </c>
      <c r="H56" s="38">
        <f>G56*C56</f>
        <v>650</v>
      </c>
      <c r="I56" s="27" t="s">
        <v>74</v>
      </c>
      <c r="J56" s="42"/>
    </row>
    <row r="57" spans="1:10" s="9" customFormat="1" ht="19.5" customHeight="1">
      <c r="A57" s="41">
        <v>3</v>
      </c>
      <c r="B57" s="36" t="s">
        <v>56</v>
      </c>
      <c r="C57" s="37">
        <v>1</v>
      </c>
      <c r="D57" s="37" t="s">
        <v>35</v>
      </c>
      <c r="E57" s="37">
        <v>10</v>
      </c>
      <c r="F57" s="38">
        <f>E57*C57</f>
        <v>10</v>
      </c>
      <c r="G57" s="37">
        <v>15</v>
      </c>
      <c r="H57" s="38">
        <f>G57*C57</f>
        <v>15</v>
      </c>
      <c r="I57" s="25" t="s">
        <v>76</v>
      </c>
      <c r="J57" s="42"/>
    </row>
    <row r="58" spans="1:15" s="9" customFormat="1" ht="31.5" customHeight="1">
      <c r="A58" s="41">
        <v>4</v>
      </c>
      <c r="B58" s="39" t="s">
        <v>60</v>
      </c>
      <c r="C58" s="41">
        <v>1</v>
      </c>
      <c r="D58" s="41" t="s">
        <v>61</v>
      </c>
      <c r="E58" s="41">
        <v>85</v>
      </c>
      <c r="F58" s="126">
        <f>C58*E58</f>
        <v>85</v>
      </c>
      <c r="G58" s="41">
        <v>95</v>
      </c>
      <c r="H58" s="126">
        <f>G58*C58</f>
        <v>95</v>
      </c>
      <c r="I58" s="39" t="s">
        <v>62</v>
      </c>
      <c r="J58" s="43"/>
      <c r="K58" s="23"/>
      <c r="L58" s="23"/>
      <c r="M58" s="21"/>
      <c r="N58" s="21"/>
      <c r="O58" s="21"/>
    </row>
    <row r="59" spans="1:15" s="8" customFormat="1" ht="27.75" customHeight="1">
      <c r="A59" s="41">
        <v>5</v>
      </c>
      <c r="B59" s="109" t="s">
        <v>80</v>
      </c>
      <c r="C59" s="108">
        <v>1</v>
      </c>
      <c r="D59" s="108" t="s">
        <v>44</v>
      </c>
      <c r="E59" s="108">
        <v>0</v>
      </c>
      <c r="F59" s="110">
        <f>E59*C59</f>
        <v>0</v>
      </c>
      <c r="G59" s="108">
        <v>15</v>
      </c>
      <c r="H59" s="110">
        <f>G59*C59</f>
        <v>15</v>
      </c>
      <c r="I59" s="111" t="s">
        <v>81</v>
      </c>
      <c r="J59" s="14"/>
      <c r="K59" s="14"/>
      <c r="L59" s="14"/>
      <c r="M59" s="14"/>
      <c r="N59" s="14"/>
      <c r="O59" s="14"/>
    </row>
    <row r="60" spans="1:9" s="8" customFormat="1" ht="27.75" customHeight="1">
      <c r="A60" s="41">
        <v>6</v>
      </c>
      <c r="B60" s="109" t="s">
        <v>45</v>
      </c>
      <c r="C60" s="108"/>
      <c r="D60" s="108"/>
      <c r="E60" s="108"/>
      <c r="F60" s="110">
        <f>SUM(F55:F59)</f>
        <v>412</v>
      </c>
      <c r="G60" s="108"/>
      <c r="H60" s="110">
        <f>SUM(H55:H59)</f>
        <v>917.5</v>
      </c>
      <c r="I60" s="111"/>
    </row>
    <row r="61" spans="1:30" s="13" customFormat="1" ht="19.5" customHeight="1">
      <c r="A61" s="174" t="s">
        <v>177</v>
      </c>
      <c r="B61" s="175"/>
      <c r="C61" s="44"/>
      <c r="D61" s="44"/>
      <c r="E61" s="45"/>
      <c r="F61" s="44"/>
      <c r="G61" s="45"/>
      <c r="H61" s="44"/>
      <c r="I61" s="46"/>
      <c r="J61" s="42"/>
      <c r="K61" s="8"/>
      <c r="L61" s="8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13" customFormat="1" ht="37.5" customHeight="1">
      <c r="A62" s="41">
        <v>1</v>
      </c>
      <c r="B62" s="36" t="s">
        <v>52</v>
      </c>
      <c r="C62" s="37">
        <v>3.5</v>
      </c>
      <c r="D62" s="37" t="s">
        <v>33</v>
      </c>
      <c r="E62" s="37">
        <v>10</v>
      </c>
      <c r="F62" s="38">
        <f aca="true" t="shared" si="2" ref="F62:F69">E62*C62</f>
        <v>35</v>
      </c>
      <c r="G62" s="37">
        <v>25</v>
      </c>
      <c r="H62" s="38">
        <f aca="true" t="shared" si="3" ref="H62:H71">G62*C62</f>
        <v>87.5</v>
      </c>
      <c r="I62" s="102" t="s">
        <v>82</v>
      </c>
      <c r="J62" s="4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3" customFormat="1" ht="39" customHeight="1">
      <c r="A63" s="37">
        <v>2</v>
      </c>
      <c r="B63" s="36" t="s">
        <v>75</v>
      </c>
      <c r="C63" s="37">
        <f>7.6*2.6</f>
        <v>19.759999999999998</v>
      </c>
      <c r="D63" s="37" t="s">
        <v>33</v>
      </c>
      <c r="E63" s="37">
        <v>10</v>
      </c>
      <c r="F63" s="38">
        <f t="shared" si="2"/>
        <v>197.59999999999997</v>
      </c>
      <c r="G63" s="37">
        <v>25</v>
      </c>
      <c r="H63" s="38">
        <f t="shared" si="3"/>
        <v>493.99999999999994</v>
      </c>
      <c r="I63" s="102" t="s">
        <v>82</v>
      </c>
      <c r="J63" s="4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20.25" customHeight="1">
      <c r="A64" s="41">
        <v>3</v>
      </c>
      <c r="B64" s="52" t="s">
        <v>77</v>
      </c>
      <c r="C64" s="37">
        <f>7.6*1.8</f>
        <v>13.68</v>
      </c>
      <c r="D64" s="37" t="s">
        <v>33</v>
      </c>
      <c r="E64" s="35">
        <v>25</v>
      </c>
      <c r="F64" s="38">
        <f t="shared" si="2"/>
        <v>342</v>
      </c>
      <c r="G64" s="35">
        <v>20</v>
      </c>
      <c r="H64" s="38">
        <f t="shared" si="3"/>
        <v>273.6</v>
      </c>
      <c r="I64" s="36" t="s">
        <v>178</v>
      </c>
      <c r="J64" s="133"/>
      <c r="K64" s="23"/>
      <c r="L64" s="23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0.25" customHeight="1">
      <c r="A65" s="37">
        <v>4</v>
      </c>
      <c r="B65" s="52" t="s">
        <v>79</v>
      </c>
      <c r="C65" s="37">
        <v>3.5</v>
      </c>
      <c r="D65" s="37" t="s">
        <v>33</v>
      </c>
      <c r="E65" s="35">
        <v>25</v>
      </c>
      <c r="F65" s="38">
        <f t="shared" si="2"/>
        <v>87.5</v>
      </c>
      <c r="G65" s="35">
        <v>20</v>
      </c>
      <c r="H65" s="38">
        <f t="shared" si="3"/>
        <v>70</v>
      </c>
      <c r="I65" s="36" t="s">
        <v>78</v>
      </c>
      <c r="J65" s="43"/>
      <c r="K65" s="23"/>
      <c r="L65" s="23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9" s="9" customFormat="1" ht="27.75" customHeight="1">
      <c r="A66" s="41">
        <v>5</v>
      </c>
      <c r="B66" s="109" t="s">
        <v>83</v>
      </c>
      <c r="C66" s="37">
        <v>3.5</v>
      </c>
      <c r="D66" s="108" t="s">
        <v>33</v>
      </c>
      <c r="E66" s="108">
        <v>100</v>
      </c>
      <c r="F66" s="110">
        <f t="shared" si="2"/>
        <v>350</v>
      </c>
      <c r="G66" s="108">
        <v>50</v>
      </c>
      <c r="H66" s="110">
        <f t="shared" si="3"/>
        <v>175</v>
      </c>
      <c r="I66" s="111" t="s">
        <v>84</v>
      </c>
    </row>
    <row r="67" spans="1:30" s="9" customFormat="1" ht="31.5" customHeight="1">
      <c r="A67" s="37">
        <v>6</v>
      </c>
      <c r="B67" s="36" t="s">
        <v>56</v>
      </c>
      <c r="C67" s="37">
        <v>1</v>
      </c>
      <c r="D67" s="37" t="s">
        <v>35</v>
      </c>
      <c r="E67" s="37">
        <v>10</v>
      </c>
      <c r="F67" s="38">
        <f t="shared" si="2"/>
        <v>10</v>
      </c>
      <c r="G67" s="37">
        <v>15</v>
      </c>
      <c r="H67" s="38">
        <f t="shared" si="3"/>
        <v>15</v>
      </c>
      <c r="I67" s="25" t="s">
        <v>76</v>
      </c>
      <c r="J67" s="43"/>
      <c r="K67" s="23"/>
      <c r="L67" s="2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9" s="8" customFormat="1" ht="27.75" customHeight="1">
      <c r="A68" s="41">
        <v>7</v>
      </c>
      <c r="B68" s="109" t="s">
        <v>80</v>
      </c>
      <c r="C68" s="37">
        <v>1</v>
      </c>
      <c r="D68" s="108" t="s">
        <v>38</v>
      </c>
      <c r="E68" s="108">
        <v>0</v>
      </c>
      <c r="F68" s="110">
        <f t="shared" si="2"/>
        <v>0</v>
      </c>
      <c r="G68" s="108">
        <v>15</v>
      </c>
      <c r="H68" s="110">
        <f t="shared" si="3"/>
        <v>15</v>
      </c>
      <c r="I68" s="111" t="s">
        <v>81</v>
      </c>
    </row>
    <row r="69" spans="1:30" ht="23.25" customHeight="1">
      <c r="A69" s="37">
        <v>8</v>
      </c>
      <c r="B69" s="120" t="s">
        <v>85</v>
      </c>
      <c r="C69" s="37">
        <v>3.5</v>
      </c>
      <c r="D69" s="121" t="s">
        <v>86</v>
      </c>
      <c r="E69" s="105">
        <v>80</v>
      </c>
      <c r="F69" s="97">
        <f t="shared" si="2"/>
        <v>280</v>
      </c>
      <c r="G69" s="105">
        <v>210</v>
      </c>
      <c r="H69" s="97">
        <f t="shared" si="3"/>
        <v>735</v>
      </c>
      <c r="I69" s="95" t="s">
        <v>87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15" s="9" customFormat="1" ht="31.5" customHeight="1">
      <c r="A70" s="41">
        <v>9</v>
      </c>
      <c r="B70" s="39" t="s">
        <v>60</v>
      </c>
      <c r="C70" s="41">
        <v>1</v>
      </c>
      <c r="D70" s="41" t="s">
        <v>61</v>
      </c>
      <c r="E70" s="41">
        <v>85</v>
      </c>
      <c r="F70" s="126">
        <f>C70*E70</f>
        <v>85</v>
      </c>
      <c r="G70" s="41">
        <v>95</v>
      </c>
      <c r="H70" s="126">
        <f t="shared" si="3"/>
        <v>95</v>
      </c>
      <c r="I70" s="39" t="s">
        <v>62</v>
      </c>
      <c r="J70" s="43"/>
      <c r="K70" s="23"/>
      <c r="L70" s="23"/>
      <c r="M70" s="21"/>
      <c r="N70" s="21"/>
      <c r="O70" s="21"/>
    </row>
    <row r="71" spans="1:16" s="8" customFormat="1" ht="31.5" customHeight="1">
      <c r="A71" s="37">
        <v>10</v>
      </c>
      <c r="B71" s="95" t="s">
        <v>68</v>
      </c>
      <c r="C71" s="96">
        <v>3.5</v>
      </c>
      <c r="D71" s="96" t="s">
        <v>33</v>
      </c>
      <c r="E71" s="96">
        <v>15</v>
      </c>
      <c r="F71" s="97">
        <f>C71*E71</f>
        <v>52.5</v>
      </c>
      <c r="G71" s="96">
        <v>15</v>
      </c>
      <c r="H71" s="38">
        <f t="shared" si="3"/>
        <v>52.5</v>
      </c>
      <c r="I71" s="98" t="s">
        <v>69</v>
      </c>
      <c r="J71" s="117"/>
      <c r="K71" s="117"/>
      <c r="L71" s="117"/>
      <c r="M71" s="117"/>
      <c r="N71" s="117"/>
      <c r="O71" s="117"/>
      <c r="P71" s="9"/>
    </row>
    <row r="72" spans="1:12" s="9" customFormat="1" ht="31.5" customHeight="1">
      <c r="A72" s="41">
        <v>11</v>
      </c>
      <c r="B72" s="39" t="s">
        <v>45</v>
      </c>
      <c r="C72" s="41"/>
      <c r="D72" s="41"/>
      <c r="E72" s="41"/>
      <c r="F72" s="126">
        <f>SUM(F62:F71)</f>
        <v>1439.6</v>
      </c>
      <c r="G72" s="41"/>
      <c r="H72" s="126">
        <f>SUM(H62:H71)</f>
        <v>2012.6</v>
      </c>
      <c r="I72" s="39"/>
      <c r="J72" s="43"/>
      <c r="K72" s="23"/>
      <c r="L72" s="23"/>
    </row>
    <row r="73" spans="1:30" s="13" customFormat="1" ht="19.5" customHeight="1">
      <c r="A73" s="174" t="s">
        <v>179</v>
      </c>
      <c r="B73" s="175"/>
      <c r="C73" s="44"/>
      <c r="D73" s="44"/>
      <c r="E73" s="45"/>
      <c r="F73" s="44"/>
      <c r="G73" s="45"/>
      <c r="H73" s="44"/>
      <c r="I73" s="46"/>
      <c r="J73" s="42"/>
      <c r="K73" s="8"/>
      <c r="L73" s="8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13" customFormat="1" ht="37.5" customHeight="1">
      <c r="A74" s="41">
        <v>1</v>
      </c>
      <c r="B74" s="36" t="s">
        <v>52</v>
      </c>
      <c r="C74" s="37">
        <v>6.4</v>
      </c>
      <c r="D74" s="37" t="s">
        <v>33</v>
      </c>
      <c r="E74" s="37">
        <v>10</v>
      </c>
      <c r="F74" s="38">
        <f>E74*C74</f>
        <v>64</v>
      </c>
      <c r="G74" s="37">
        <v>25</v>
      </c>
      <c r="H74" s="38">
        <f aca="true" t="shared" si="4" ref="H74:H80">G74*C74</f>
        <v>160</v>
      </c>
      <c r="I74" s="102" t="s">
        <v>82</v>
      </c>
      <c r="J74" s="4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13" customFormat="1" ht="39" customHeight="1">
      <c r="A75" s="37">
        <v>2</v>
      </c>
      <c r="B75" s="36" t="s">
        <v>75</v>
      </c>
      <c r="C75" s="37">
        <f>7*2.8</f>
        <v>19.599999999999998</v>
      </c>
      <c r="D75" s="37" t="s">
        <v>33</v>
      </c>
      <c r="E75" s="37">
        <v>10</v>
      </c>
      <c r="F75" s="38">
        <f>E75*C75</f>
        <v>195.99999999999997</v>
      </c>
      <c r="G75" s="37">
        <v>25</v>
      </c>
      <c r="H75" s="38">
        <f t="shared" si="4"/>
        <v>489.99999999999994</v>
      </c>
      <c r="I75" s="102" t="s">
        <v>82</v>
      </c>
      <c r="J75" s="31"/>
      <c r="K75" s="11"/>
      <c r="L75" s="11"/>
      <c r="M75" s="11"/>
      <c r="N75" s="11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17" s="9" customFormat="1" ht="20.25" customHeight="1">
      <c r="A76" s="41">
        <v>3</v>
      </c>
      <c r="B76" s="95" t="s">
        <v>88</v>
      </c>
      <c r="C76" s="96">
        <v>19.6</v>
      </c>
      <c r="D76" s="96" t="s">
        <v>33</v>
      </c>
      <c r="E76" s="96">
        <v>0</v>
      </c>
      <c r="F76" s="97">
        <f>E76*C76</f>
        <v>0</v>
      </c>
      <c r="G76" s="96">
        <v>10</v>
      </c>
      <c r="H76" s="97">
        <f t="shared" si="4"/>
        <v>196</v>
      </c>
      <c r="I76" s="98" t="s">
        <v>89</v>
      </c>
      <c r="J76" s="116"/>
      <c r="K76" s="116"/>
      <c r="L76" s="176"/>
      <c r="M76" s="177"/>
      <c r="N76" s="116"/>
      <c r="O76" s="116"/>
      <c r="P76" s="21"/>
      <c r="Q76" s="21"/>
    </row>
    <row r="77" spans="1:30" ht="20.25" customHeight="1">
      <c r="A77" s="37">
        <v>4</v>
      </c>
      <c r="B77" s="52" t="s">
        <v>77</v>
      </c>
      <c r="C77" s="37">
        <v>2.1</v>
      </c>
      <c r="D77" s="37" t="s">
        <v>33</v>
      </c>
      <c r="E77" s="35">
        <v>25</v>
      </c>
      <c r="F77" s="38">
        <f>E77*C77</f>
        <v>52.5</v>
      </c>
      <c r="G77" s="35">
        <v>20</v>
      </c>
      <c r="H77" s="38">
        <f t="shared" si="4"/>
        <v>42</v>
      </c>
      <c r="I77" s="36" t="s">
        <v>180</v>
      </c>
      <c r="J77" s="133"/>
      <c r="K77" s="23"/>
      <c r="L77" s="23"/>
      <c r="M77" s="21"/>
      <c r="N77" s="21"/>
      <c r="O77" s="21"/>
      <c r="P77" s="21"/>
      <c r="Q77" s="2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0.25" customHeight="1">
      <c r="A78" s="41">
        <v>5</v>
      </c>
      <c r="B78" s="52" t="s">
        <v>79</v>
      </c>
      <c r="C78" s="37">
        <v>6.4</v>
      </c>
      <c r="D78" s="37" t="s">
        <v>33</v>
      </c>
      <c r="E78" s="35">
        <v>25</v>
      </c>
      <c r="F78" s="38">
        <f>E78*C78</f>
        <v>160</v>
      </c>
      <c r="G78" s="35">
        <v>20</v>
      </c>
      <c r="H78" s="38">
        <f t="shared" si="4"/>
        <v>128</v>
      </c>
      <c r="I78" s="36" t="s">
        <v>78</v>
      </c>
      <c r="J78" s="43"/>
      <c r="K78" s="23"/>
      <c r="L78" s="23"/>
      <c r="M78" s="21"/>
      <c r="N78" s="21"/>
      <c r="O78" s="21"/>
      <c r="P78" s="21"/>
      <c r="Q78" s="21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17" s="8" customFormat="1" ht="31.5" customHeight="1">
      <c r="A79" s="37">
        <v>6</v>
      </c>
      <c r="B79" s="95" t="s">
        <v>68</v>
      </c>
      <c r="C79" s="96">
        <v>6.4</v>
      </c>
      <c r="D79" s="96" t="s">
        <v>33</v>
      </c>
      <c r="E79" s="96">
        <v>15</v>
      </c>
      <c r="F79" s="97">
        <f>C79*E79</f>
        <v>96</v>
      </c>
      <c r="G79" s="96">
        <v>15</v>
      </c>
      <c r="H79" s="38">
        <f t="shared" si="4"/>
        <v>96</v>
      </c>
      <c r="I79" s="98" t="s">
        <v>69</v>
      </c>
      <c r="J79" s="117"/>
      <c r="K79" s="117"/>
      <c r="L79" s="117"/>
      <c r="M79" s="117"/>
      <c r="N79" s="117"/>
      <c r="O79" s="117"/>
      <c r="P79" s="21"/>
      <c r="Q79" s="14"/>
    </row>
    <row r="80" spans="1:9" s="8" customFormat="1" ht="102" customHeight="1">
      <c r="A80" s="41">
        <v>7</v>
      </c>
      <c r="B80" s="99" t="s">
        <v>72</v>
      </c>
      <c r="C80" s="100">
        <v>2</v>
      </c>
      <c r="D80" s="100" t="s">
        <v>33</v>
      </c>
      <c r="E80" s="100">
        <v>75</v>
      </c>
      <c r="F80" s="103">
        <f>E80*C80</f>
        <v>150</v>
      </c>
      <c r="G80" s="100">
        <v>90</v>
      </c>
      <c r="H80" s="103">
        <f t="shared" si="4"/>
        <v>180</v>
      </c>
      <c r="I80" s="132" t="s">
        <v>66</v>
      </c>
    </row>
    <row r="81" spans="1:30" ht="20.25" customHeight="1">
      <c r="A81" s="37">
        <v>8</v>
      </c>
      <c r="B81" s="52" t="s">
        <v>45</v>
      </c>
      <c r="C81" s="37"/>
      <c r="D81" s="37"/>
      <c r="E81" s="35"/>
      <c r="F81" s="38">
        <f>SUM(F74:F80)</f>
        <v>718.5</v>
      </c>
      <c r="G81" s="35"/>
      <c r="H81" s="38">
        <f>SUM(H74:H80)</f>
        <v>1292</v>
      </c>
      <c r="I81" s="36"/>
      <c r="J81" s="43"/>
      <c r="K81" s="23"/>
      <c r="L81" s="23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17" ht="18" customHeight="1">
      <c r="A82" s="67" t="s">
        <v>181</v>
      </c>
      <c r="B82" s="68" t="s">
        <v>90</v>
      </c>
      <c r="C82" s="69"/>
      <c r="D82" s="69"/>
      <c r="E82" s="69"/>
      <c r="F82" s="64"/>
      <c r="G82" s="64"/>
      <c r="H82" s="64"/>
      <c r="I82" s="65"/>
      <c r="J82" s="57"/>
      <c r="K82" s="22"/>
      <c r="L82" s="22"/>
      <c r="M82" s="22"/>
      <c r="N82" s="22"/>
      <c r="O82" s="22"/>
      <c r="P82" s="15"/>
      <c r="Q82" s="15"/>
    </row>
    <row r="83" spans="1:30" s="18" customFormat="1" ht="75" customHeight="1">
      <c r="A83" s="37">
        <v>1</v>
      </c>
      <c r="B83" s="124" t="s">
        <v>91</v>
      </c>
      <c r="C83" s="70">
        <v>81</v>
      </c>
      <c r="D83" s="37" t="s">
        <v>33</v>
      </c>
      <c r="E83" s="37">
        <v>45</v>
      </c>
      <c r="F83" s="38">
        <f>E83*C83</f>
        <v>3645</v>
      </c>
      <c r="G83" s="37">
        <v>30</v>
      </c>
      <c r="H83" s="38">
        <f>G83*C83</f>
        <v>2430</v>
      </c>
      <c r="I83" s="102" t="s">
        <v>92</v>
      </c>
      <c r="J83" s="57"/>
      <c r="K83" s="22"/>
      <c r="L83" s="22"/>
      <c r="M83" s="22"/>
      <c r="N83" s="22"/>
      <c r="O83" s="22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10" customFormat="1" ht="36" customHeight="1">
      <c r="A84" s="37">
        <v>2</v>
      </c>
      <c r="B84" s="122" t="s">
        <v>93</v>
      </c>
      <c r="C84" s="70">
        <v>1</v>
      </c>
      <c r="D84" s="123" t="s">
        <v>94</v>
      </c>
      <c r="E84" s="100">
        <v>450</v>
      </c>
      <c r="F84" s="100">
        <f>C84*E84</f>
        <v>450</v>
      </c>
      <c r="G84" s="100">
        <v>550</v>
      </c>
      <c r="H84" s="100">
        <f>C84*G84</f>
        <v>550</v>
      </c>
      <c r="I84" s="122" t="s">
        <v>95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10" customFormat="1" ht="33" customHeight="1">
      <c r="A85" s="37">
        <v>3</v>
      </c>
      <c r="B85" s="122" t="s">
        <v>97</v>
      </c>
      <c r="C85" s="70">
        <v>1</v>
      </c>
      <c r="D85" s="123" t="s">
        <v>94</v>
      </c>
      <c r="E85" s="100">
        <v>280</v>
      </c>
      <c r="F85" s="100">
        <f>C85*E85</f>
        <v>280</v>
      </c>
      <c r="G85" s="100">
        <v>380</v>
      </c>
      <c r="H85" s="100">
        <f>C85*G85</f>
        <v>380</v>
      </c>
      <c r="I85" s="102" t="s">
        <v>96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10" customFormat="1" ht="34.5" customHeight="1" hidden="1">
      <c r="A86" s="37">
        <v>7</v>
      </c>
      <c r="B86" s="122" t="s">
        <v>98</v>
      </c>
      <c r="C86" s="70">
        <v>0</v>
      </c>
      <c r="D86" s="123" t="s">
        <v>94</v>
      </c>
      <c r="E86" s="100">
        <v>350</v>
      </c>
      <c r="F86" s="100">
        <f>C86*E86</f>
        <v>0</v>
      </c>
      <c r="G86" s="100">
        <v>500</v>
      </c>
      <c r="H86" s="100">
        <f>C86*G86</f>
        <v>0</v>
      </c>
      <c r="I86" s="102" t="s">
        <v>96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9" customFormat="1" ht="36" customHeight="1" hidden="1">
      <c r="A87" s="37">
        <v>8</v>
      </c>
      <c r="B87" s="125" t="s">
        <v>99</v>
      </c>
      <c r="C87" s="70">
        <v>0</v>
      </c>
      <c r="D87" s="108" t="s">
        <v>38</v>
      </c>
      <c r="E87" s="108">
        <v>600</v>
      </c>
      <c r="F87" s="110">
        <f>E87*C87</f>
        <v>0</v>
      </c>
      <c r="G87" s="108">
        <v>450</v>
      </c>
      <c r="H87" s="110">
        <f>G87*C87</f>
        <v>0</v>
      </c>
      <c r="I87" s="111" t="s">
        <v>100</v>
      </c>
      <c r="J87" s="112"/>
      <c r="K87" s="112"/>
      <c r="L87" s="11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9" customFormat="1" ht="36" customHeight="1">
      <c r="A88" s="37">
        <v>4</v>
      </c>
      <c r="B88" s="125" t="s">
        <v>45</v>
      </c>
      <c r="C88" s="135"/>
      <c r="D88" s="134"/>
      <c r="E88" s="136"/>
      <c r="F88" s="110">
        <f>SUM(F83:F87)</f>
        <v>4375</v>
      </c>
      <c r="G88" s="108"/>
      <c r="H88" s="110">
        <f>SUM(H83:H87)</f>
        <v>3360</v>
      </c>
      <c r="I88" s="111"/>
      <c r="J88" s="112"/>
      <c r="K88" s="112"/>
      <c r="L88" s="11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15" s="16" customFormat="1" ht="17.25" customHeight="1">
      <c r="A89" s="53"/>
      <c r="B89" s="54" t="s">
        <v>101</v>
      </c>
      <c r="C89" s="168" t="s">
        <v>102</v>
      </c>
      <c r="D89" s="169"/>
      <c r="E89" s="170"/>
      <c r="F89" s="55">
        <f>F21+F34+F45+F53+F60+F72+F81+F88</f>
        <v>14084</v>
      </c>
      <c r="G89" s="53" t="s">
        <v>29</v>
      </c>
      <c r="H89" s="55">
        <f>H21+H34+H45+H53+H60+H72+H81+H88</f>
        <v>16385.906000000003</v>
      </c>
      <c r="I89" s="56" t="s">
        <v>101</v>
      </c>
      <c r="J89" s="57"/>
      <c r="K89" s="22"/>
      <c r="L89" s="22"/>
      <c r="M89" s="22"/>
      <c r="N89" s="22"/>
      <c r="O89" s="22"/>
    </row>
    <row r="90" spans="1:30" s="18" customFormat="1" ht="18" customHeight="1">
      <c r="A90" s="58" t="s">
        <v>103</v>
      </c>
      <c r="B90" s="59" t="s">
        <v>104</v>
      </c>
      <c r="C90" s="171" t="s">
        <v>105</v>
      </c>
      <c r="D90" s="172"/>
      <c r="E90" s="173"/>
      <c r="F90" s="164">
        <f>(H89+F89)*0.08+384</f>
        <v>2821.5924800000003</v>
      </c>
      <c r="G90" s="165"/>
      <c r="H90" s="166"/>
      <c r="I90" s="60" t="s">
        <v>182</v>
      </c>
      <c r="J90" s="57"/>
      <c r="K90" s="22"/>
      <c r="L90" s="22"/>
      <c r="M90" s="22"/>
      <c r="N90" s="22"/>
      <c r="O90" s="22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</row>
    <row r="91" spans="1:256" s="18" customFormat="1" ht="18" customHeight="1">
      <c r="A91" s="58" t="s">
        <v>106</v>
      </c>
      <c r="B91" s="59" t="s">
        <v>107</v>
      </c>
      <c r="C91" s="171" t="s">
        <v>108</v>
      </c>
      <c r="D91" s="172"/>
      <c r="E91" s="173"/>
      <c r="F91" s="164">
        <f>(F89+H89)*0.17</f>
        <v>5179.88402</v>
      </c>
      <c r="G91" s="165"/>
      <c r="H91" s="166"/>
      <c r="I91" s="61"/>
      <c r="J91" s="57"/>
      <c r="K91" s="22"/>
      <c r="L91" s="22"/>
      <c r="M91" s="22"/>
      <c r="N91" s="22"/>
      <c r="O91" s="22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145"/>
      <c r="IA91" s="145"/>
      <c r="IB91" s="145"/>
      <c r="IC91" s="145"/>
      <c r="ID91" s="145"/>
      <c r="IE91" s="145"/>
      <c r="IF91" s="145"/>
      <c r="IG91" s="145"/>
      <c r="IH91" s="145"/>
      <c r="II91" s="145"/>
      <c r="IJ91" s="145"/>
      <c r="IK91" s="145"/>
      <c r="IL91" s="145"/>
      <c r="IM91" s="145"/>
      <c r="IN91" s="145"/>
      <c r="IO91" s="145"/>
      <c r="IP91" s="145"/>
      <c r="IQ91" s="145"/>
      <c r="IR91" s="145"/>
      <c r="IS91" s="145"/>
      <c r="IT91" s="145"/>
      <c r="IU91" s="145"/>
      <c r="IV91" s="145"/>
    </row>
    <row r="92" spans="1:30" s="10" customFormat="1" ht="15.75" customHeight="1">
      <c r="A92" s="62" t="s">
        <v>109</v>
      </c>
      <c r="B92" s="63" t="s">
        <v>110</v>
      </c>
      <c r="C92" s="64"/>
      <c r="D92" s="64"/>
      <c r="E92" s="64"/>
      <c r="F92" s="64"/>
      <c r="G92" s="64"/>
      <c r="H92" s="64"/>
      <c r="I92" s="65"/>
      <c r="J92" s="57"/>
      <c r="K92" s="22"/>
      <c r="L92" s="22"/>
      <c r="M92" s="22"/>
      <c r="N92" s="22"/>
      <c r="O92" s="2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10" customFormat="1" ht="26.25" customHeight="1">
      <c r="A93" s="41">
        <v>1</v>
      </c>
      <c r="B93" s="39" t="s">
        <v>111</v>
      </c>
      <c r="C93" s="41">
        <v>1</v>
      </c>
      <c r="D93" s="41" t="s">
        <v>38</v>
      </c>
      <c r="E93" s="41">
        <v>0</v>
      </c>
      <c r="F93" s="37">
        <f>E93*C93</f>
        <v>0</v>
      </c>
      <c r="G93" s="41">
        <v>1200</v>
      </c>
      <c r="H93" s="37">
        <f>G93</f>
        <v>1200</v>
      </c>
      <c r="I93" s="27" t="s">
        <v>112</v>
      </c>
      <c r="J93" s="57"/>
      <c r="K93" s="22"/>
      <c r="L93" s="22"/>
      <c r="M93" s="22"/>
      <c r="N93" s="22"/>
      <c r="O93" s="2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10" customFormat="1" ht="24.75" customHeight="1">
      <c r="A94" s="41">
        <v>2</v>
      </c>
      <c r="B94" s="39" t="s">
        <v>113</v>
      </c>
      <c r="C94" s="41">
        <v>1</v>
      </c>
      <c r="D94" s="41" t="s">
        <v>38</v>
      </c>
      <c r="E94" s="41">
        <v>100</v>
      </c>
      <c r="F94" s="37">
        <f>E94*C94</f>
        <v>100</v>
      </c>
      <c r="G94" s="41">
        <v>700</v>
      </c>
      <c r="H94" s="37">
        <f>G94</f>
        <v>700</v>
      </c>
      <c r="I94" s="66" t="s">
        <v>114</v>
      </c>
      <c r="J94" s="57"/>
      <c r="K94" s="22"/>
      <c r="L94" s="22"/>
      <c r="M94" s="22"/>
      <c r="N94" s="22"/>
      <c r="O94" s="2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10" customFormat="1" ht="24.75" customHeight="1">
      <c r="A95" s="41">
        <v>3</v>
      </c>
      <c r="B95" s="99" t="s">
        <v>115</v>
      </c>
      <c r="C95" s="100">
        <v>1</v>
      </c>
      <c r="D95" s="100" t="s">
        <v>38</v>
      </c>
      <c r="E95" s="100">
        <v>0</v>
      </c>
      <c r="F95" s="96">
        <f>E95*C95</f>
        <v>0</v>
      </c>
      <c r="G95" s="100">
        <v>400</v>
      </c>
      <c r="H95" s="96">
        <f>G95</f>
        <v>400</v>
      </c>
      <c r="I95" s="104" t="s">
        <v>116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9" s="9" customFormat="1" ht="27.75" customHeight="1">
      <c r="A96" s="41">
        <v>4</v>
      </c>
      <c r="B96" s="109" t="s">
        <v>117</v>
      </c>
      <c r="C96" s="108">
        <v>81</v>
      </c>
      <c r="D96" s="108" t="s">
        <v>33</v>
      </c>
      <c r="E96" s="108">
        <v>1</v>
      </c>
      <c r="F96" s="110">
        <f>E96*C96</f>
        <v>81</v>
      </c>
      <c r="G96" s="108">
        <v>4.5</v>
      </c>
      <c r="H96" s="110">
        <f>G96*C96</f>
        <v>364.5</v>
      </c>
      <c r="I96" s="111" t="s">
        <v>118</v>
      </c>
    </row>
    <row r="97" spans="1:30" s="10" customFormat="1" ht="24.75" customHeight="1">
      <c r="A97" s="41">
        <v>5</v>
      </c>
      <c r="B97" s="99" t="s">
        <v>119</v>
      </c>
      <c r="C97" s="100">
        <v>81</v>
      </c>
      <c r="D97" s="96" t="s">
        <v>33</v>
      </c>
      <c r="E97" s="100">
        <v>0</v>
      </c>
      <c r="F97" s="96">
        <f>E97*C97</f>
        <v>0</v>
      </c>
      <c r="G97" s="100">
        <v>30</v>
      </c>
      <c r="H97" s="96">
        <f>C97*G97</f>
        <v>2430</v>
      </c>
      <c r="I97" s="104" t="s">
        <v>120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256" ht="24.75" customHeight="1">
      <c r="A98" s="71" t="s">
        <v>121</v>
      </c>
      <c r="B98" s="72" t="s">
        <v>122</v>
      </c>
      <c r="C98" s="161" t="s">
        <v>123</v>
      </c>
      <c r="D98" s="162"/>
      <c r="E98" s="163"/>
      <c r="F98" s="164">
        <f>F89+H89+F90+F91+H93+H94+H95+H96+H97+F94+F96</f>
        <v>43746.8825</v>
      </c>
      <c r="G98" s="165"/>
      <c r="H98" s="166"/>
      <c r="I98" s="73"/>
      <c r="J98" s="57"/>
      <c r="K98" s="22"/>
      <c r="L98" s="22"/>
      <c r="M98" s="22"/>
      <c r="N98" s="22"/>
      <c r="O98" s="2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s="11" customFormat="1" ht="14.25">
      <c r="A99" s="43" t="s">
        <v>124</v>
      </c>
      <c r="B99" s="74"/>
      <c r="C99" s="43"/>
      <c r="D99" s="43"/>
      <c r="E99" s="75"/>
      <c r="F99" s="75"/>
      <c r="G99" s="76"/>
      <c r="H99" s="75"/>
      <c r="I99" s="74" t="s">
        <v>125</v>
      </c>
      <c r="J99" s="57"/>
      <c r="K99" s="22"/>
      <c r="L99" s="22"/>
      <c r="M99" s="22"/>
      <c r="N99" s="22"/>
      <c r="O99" s="2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12" customFormat="1" ht="18" customHeight="1">
      <c r="A100" s="77" t="s">
        <v>126</v>
      </c>
      <c r="B100" s="167" t="s">
        <v>127</v>
      </c>
      <c r="C100" s="167"/>
      <c r="D100" s="167"/>
      <c r="E100" s="167"/>
      <c r="F100" s="167"/>
      <c r="G100" s="167"/>
      <c r="H100" s="167"/>
      <c r="I100" s="167"/>
      <c r="J100" s="57"/>
      <c r="K100" s="22"/>
      <c r="L100" s="22"/>
      <c r="M100" s="22"/>
      <c r="N100" s="22"/>
      <c r="O100" s="2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2" customFormat="1" ht="18" customHeight="1">
      <c r="A101" s="77" t="s">
        <v>126</v>
      </c>
      <c r="B101" s="157" t="s">
        <v>128</v>
      </c>
      <c r="C101" s="157"/>
      <c r="D101" s="157"/>
      <c r="E101" s="157"/>
      <c r="F101" s="157"/>
      <c r="G101" s="157"/>
      <c r="H101" s="157"/>
      <c r="I101" s="157"/>
      <c r="J101" s="78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12" customFormat="1" ht="18" customHeight="1">
      <c r="A102" s="77" t="s">
        <v>126</v>
      </c>
      <c r="B102" s="157" t="s">
        <v>129</v>
      </c>
      <c r="C102" s="157"/>
      <c r="D102" s="157"/>
      <c r="E102" s="157"/>
      <c r="F102" s="157"/>
      <c r="G102" s="157"/>
      <c r="H102" s="157"/>
      <c r="I102" s="157"/>
      <c r="J102" s="4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12" customFormat="1" ht="18" customHeight="1">
      <c r="A103" s="77" t="s">
        <v>126</v>
      </c>
      <c r="B103" s="157" t="s">
        <v>130</v>
      </c>
      <c r="C103" s="157"/>
      <c r="D103" s="157"/>
      <c r="E103" s="157"/>
      <c r="F103" s="157"/>
      <c r="G103" s="157"/>
      <c r="H103" s="157"/>
      <c r="I103" s="157"/>
      <c r="J103" s="42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10" ht="14.25">
      <c r="A104" s="79" t="s">
        <v>126</v>
      </c>
      <c r="B104" s="160" t="s">
        <v>131</v>
      </c>
      <c r="C104" s="160"/>
      <c r="D104" s="160"/>
      <c r="E104" s="160"/>
      <c r="F104" s="160"/>
      <c r="G104" s="160"/>
      <c r="H104" s="160"/>
      <c r="I104" s="160"/>
      <c r="J104" s="42"/>
    </row>
    <row r="105" spans="1:10" ht="16.5" customHeight="1">
      <c r="A105" s="79" t="s">
        <v>126</v>
      </c>
      <c r="B105" s="160" t="s">
        <v>132</v>
      </c>
      <c r="C105" s="160"/>
      <c r="D105" s="160"/>
      <c r="E105" s="160"/>
      <c r="F105" s="160"/>
      <c r="G105" s="160"/>
      <c r="H105" s="160"/>
      <c r="I105" s="160"/>
      <c r="J105" s="42"/>
    </row>
    <row r="106" spans="1:10" ht="18.75" customHeight="1">
      <c r="A106" s="79" t="s">
        <v>126</v>
      </c>
      <c r="B106" s="160" t="s">
        <v>133</v>
      </c>
      <c r="C106" s="160"/>
      <c r="D106" s="160"/>
      <c r="E106" s="160"/>
      <c r="F106" s="160"/>
      <c r="G106" s="160"/>
      <c r="H106" s="160"/>
      <c r="I106" s="160"/>
      <c r="J106" s="42"/>
    </row>
    <row r="107" spans="1:10" ht="14.25">
      <c r="A107" s="79" t="s">
        <v>126</v>
      </c>
      <c r="B107" s="160" t="s">
        <v>134</v>
      </c>
      <c r="C107" s="160"/>
      <c r="D107" s="160"/>
      <c r="E107" s="160"/>
      <c r="F107" s="160"/>
      <c r="G107" s="160"/>
      <c r="H107" s="160"/>
      <c r="I107" s="160"/>
      <c r="J107" s="42"/>
    </row>
    <row r="108" spans="1:10" ht="14.25">
      <c r="A108" s="79" t="s">
        <v>126</v>
      </c>
      <c r="B108" s="160" t="s">
        <v>135</v>
      </c>
      <c r="C108" s="160"/>
      <c r="D108" s="160"/>
      <c r="E108" s="160"/>
      <c r="F108" s="160"/>
      <c r="G108" s="160"/>
      <c r="H108" s="160"/>
      <c r="I108" s="160"/>
      <c r="J108" s="42"/>
    </row>
    <row r="109" spans="1:10" ht="14.25">
      <c r="A109" s="79" t="s">
        <v>126</v>
      </c>
      <c r="B109" s="160" t="s">
        <v>136</v>
      </c>
      <c r="C109" s="160"/>
      <c r="D109" s="160"/>
      <c r="E109" s="160"/>
      <c r="F109" s="160"/>
      <c r="G109" s="160"/>
      <c r="H109" s="160"/>
      <c r="I109" s="160"/>
      <c r="J109" s="42"/>
    </row>
    <row r="110" spans="1:10" ht="18.75" customHeight="1">
      <c r="A110" s="80"/>
      <c r="B110" s="156" t="s">
        <v>137</v>
      </c>
      <c r="C110" s="156"/>
      <c r="D110" s="80"/>
      <c r="E110" s="81"/>
      <c r="F110" s="81"/>
      <c r="G110" s="82"/>
      <c r="H110" s="81"/>
      <c r="I110" s="78" t="s">
        <v>138</v>
      </c>
      <c r="J110" s="42"/>
    </row>
    <row r="111" spans="1:10" ht="18.75" customHeight="1">
      <c r="A111" s="80"/>
      <c r="B111" s="78"/>
      <c r="C111" s="80"/>
      <c r="D111" s="80"/>
      <c r="E111" s="81"/>
      <c r="F111" s="81"/>
      <c r="G111" s="82"/>
      <c r="H111" s="81"/>
      <c r="I111" s="78"/>
      <c r="J111" s="42"/>
    </row>
    <row r="112" spans="1:11" ht="18.75" customHeight="1">
      <c r="A112" s="80"/>
      <c r="B112" s="156" t="s">
        <v>190</v>
      </c>
      <c r="C112" s="156"/>
      <c r="D112" s="156"/>
      <c r="E112" s="81"/>
      <c r="F112" s="81"/>
      <c r="G112" s="82"/>
      <c r="H112" s="156" t="s">
        <v>191</v>
      </c>
      <c r="I112" s="156"/>
      <c r="J112" s="80"/>
      <c r="K112" s="80"/>
    </row>
    <row r="113" spans="1:10" ht="14.25">
      <c r="A113" s="80"/>
      <c r="B113" s="78"/>
      <c r="C113" s="80"/>
      <c r="D113" s="80"/>
      <c r="E113" s="81"/>
      <c r="F113" s="81"/>
      <c r="G113" s="82"/>
      <c r="H113" s="81"/>
      <c r="I113" s="78"/>
      <c r="J113" s="42"/>
    </row>
    <row r="114" spans="1:10" ht="20.25">
      <c r="A114" s="158" t="s">
        <v>139</v>
      </c>
      <c r="B114" s="159"/>
      <c r="C114" s="83"/>
      <c r="D114" s="83"/>
      <c r="E114" s="83"/>
      <c r="F114" s="83"/>
      <c r="G114" s="83"/>
      <c r="H114" s="83"/>
      <c r="I114" s="84" t="s">
        <v>140</v>
      </c>
      <c r="J114" s="42"/>
    </row>
    <row r="115" spans="1:256" ht="45.75" customHeight="1">
      <c r="A115" s="85">
        <v>1</v>
      </c>
      <c r="B115" s="25" t="s">
        <v>141</v>
      </c>
      <c r="C115" s="85">
        <v>40</v>
      </c>
      <c r="D115" s="37" t="s">
        <v>44</v>
      </c>
      <c r="E115" s="37">
        <v>18</v>
      </c>
      <c r="F115" s="37">
        <f aca="true" t="shared" si="5" ref="F115:F134">C115*E115</f>
        <v>720</v>
      </c>
      <c r="G115" s="37"/>
      <c r="H115" s="37"/>
      <c r="I115" s="146" t="s">
        <v>183</v>
      </c>
      <c r="J115" s="86"/>
      <c r="K115" s="18"/>
      <c r="L115" s="18"/>
      <c r="M115" s="18"/>
      <c r="N115" s="18"/>
      <c r="O115" s="18"/>
      <c r="P115" s="18"/>
      <c r="Q115" s="18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10" ht="20.25" customHeight="1">
      <c r="A116" s="40">
        <v>2</v>
      </c>
      <c r="B116" s="39" t="s">
        <v>142</v>
      </c>
      <c r="C116" s="37">
        <v>31</v>
      </c>
      <c r="D116" s="41" t="s">
        <v>33</v>
      </c>
      <c r="E116" s="41">
        <v>100</v>
      </c>
      <c r="F116" s="37">
        <f t="shared" si="5"/>
        <v>3100</v>
      </c>
      <c r="G116" s="41"/>
      <c r="H116" s="41"/>
      <c r="I116" s="87" t="s">
        <v>143</v>
      </c>
      <c r="J116" s="42"/>
    </row>
    <row r="117" spans="1:10" ht="18.75" customHeight="1">
      <c r="A117" s="85">
        <v>3</v>
      </c>
      <c r="B117" s="39" t="s">
        <v>144</v>
      </c>
      <c r="C117" s="37">
        <v>21</v>
      </c>
      <c r="D117" s="41" t="s">
        <v>33</v>
      </c>
      <c r="E117" s="41">
        <v>110</v>
      </c>
      <c r="F117" s="37">
        <f t="shared" si="5"/>
        <v>2310</v>
      </c>
      <c r="G117" s="41"/>
      <c r="H117" s="41"/>
      <c r="I117" s="87" t="s">
        <v>145</v>
      </c>
      <c r="J117" s="42"/>
    </row>
    <row r="118" spans="1:10" s="18" customFormat="1" ht="21.75" customHeight="1">
      <c r="A118" s="40">
        <v>4</v>
      </c>
      <c r="B118" s="36" t="s">
        <v>146</v>
      </c>
      <c r="C118" s="37">
        <v>6.4</v>
      </c>
      <c r="D118" s="37" t="s">
        <v>33</v>
      </c>
      <c r="E118" s="37">
        <v>40</v>
      </c>
      <c r="F118" s="37">
        <f t="shared" si="5"/>
        <v>256</v>
      </c>
      <c r="G118" s="37"/>
      <c r="H118" s="37"/>
      <c r="I118" s="25" t="s">
        <v>147</v>
      </c>
      <c r="J118" s="47"/>
    </row>
    <row r="119" spans="1:10" s="18" customFormat="1" ht="20.25" customHeight="1">
      <c r="A119" s="85">
        <v>5</v>
      </c>
      <c r="B119" s="36" t="s">
        <v>148</v>
      </c>
      <c r="C119" s="37">
        <v>5.7</v>
      </c>
      <c r="D119" s="37" t="s">
        <v>33</v>
      </c>
      <c r="E119" s="37">
        <v>50</v>
      </c>
      <c r="F119" s="37">
        <f t="shared" si="5"/>
        <v>285</v>
      </c>
      <c r="G119" s="37"/>
      <c r="H119" s="37"/>
      <c r="I119" s="25" t="s">
        <v>147</v>
      </c>
      <c r="J119" s="47"/>
    </row>
    <row r="120" spans="1:10" s="18" customFormat="1" ht="19.5" customHeight="1">
      <c r="A120" s="40">
        <v>6</v>
      </c>
      <c r="B120" s="36" t="s">
        <v>149</v>
      </c>
      <c r="C120" s="37">
        <f>10*2.6</f>
        <v>26</v>
      </c>
      <c r="D120" s="37" t="s">
        <v>33</v>
      </c>
      <c r="E120" s="37">
        <v>50</v>
      </c>
      <c r="F120" s="37">
        <f t="shared" si="5"/>
        <v>1300</v>
      </c>
      <c r="G120" s="37"/>
      <c r="H120" s="37"/>
      <c r="I120" s="25" t="s">
        <v>150</v>
      </c>
      <c r="J120" s="47"/>
    </row>
    <row r="121" spans="1:10" s="18" customFormat="1" ht="21.75" customHeight="1">
      <c r="A121" s="85">
        <v>7</v>
      </c>
      <c r="B121" s="36" t="s">
        <v>151</v>
      </c>
      <c r="C121" s="37">
        <v>3.5</v>
      </c>
      <c r="D121" s="37" t="s">
        <v>33</v>
      </c>
      <c r="E121" s="37">
        <v>50</v>
      </c>
      <c r="F121" s="37">
        <f t="shared" si="5"/>
        <v>175</v>
      </c>
      <c r="G121" s="37"/>
      <c r="H121" s="37"/>
      <c r="I121" s="25" t="s">
        <v>152</v>
      </c>
      <c r="J121" s="47"/>
    </row>
    <row r="122" spans="1:10" s="18" customFormat="1" ht="22.5" customHeight="1">
      <c r="A122" s="40">
        <v>8</v>
      </c>
      <c r="B122" s="36" t="s">
        <v>153</v>
      </c>
      <c r="C122" s="37">
        <f>7.6*2.6</f>
        <v>19.759999999999998</v>
      </c>
      <c r="D122" s="37" t="s">
        <v>33</v>
      </c>
      <c r="E122" s="37">
        <v>50</v>
      </c>
      <c r="F122" s="37">
        <f t="shared" si="5"/>
        <v>987.9999999999999</v>
      </c>
      <c r="G122" s="37"/>
      <c r="H122" s="37"/>
      <c r="I122" s="25" t="s">
        <v>150</v>
      </c>
      <c r="J122" s="47"/>
    </row>
    <row r="123" spans="1:10" s="18" customFormat="1" ht="21" customHeight="1">
      <c r="A123" s="85">
        <v>9</v>
      </c>
      <c r="B123" s="36" t="s">
        <v>154</v>
      </c>
      <c r="C123" s="37">
        <v>4</v>
      </c>
      <c r="D123" s="37" t="s">
        <v>155</v>
      </c>
      <c r="E123" s="37">
        <v>1300</v>
      </c>
      <c r="F123" s="37">
        <f t="shared" si="5"/>
        <v>5200</v>
      </c>
      <c r="G123" s="37"/>
      <c r="H123" s="37"/>
      <c r="I123" s="26" t="s">
        <v>156</v>
      </c>
      <c r="J123" s="47"/>
    </row>
    <row r="124" spans="1:10" ht="21.75" customHeight="1">
      <c r="A124" s="40">
        <v>10</v>
      </c>
      <c r="B124" s="39" t="s">
        <v>157</v>
      </c>
      <c r="C124" s="41">
        <v>2</v>
      </c>
      <c r="D124" s="88" t="s">
        <v>40</v>
      </c>
      <c r="E124" s="88">
        <v>1100</v>
      </c>
      <c r="F124" s="37">
        <f t="shared" si="5"/>
        <v>2200</v>
      </c>
      <c r="G124" s="88"/>
      <c r="H124" s="41"/>
      <c r="I124" s="27" t="s">
        <v>158</v>
      </c>
      <c r="J124" s="42"/>
    </row>
    <row r="125" spans="1:10" ht="16.5" customHeight="1">
      <c r="A125" s="85">
        <v>11</v>
      </c>
      <c r="B125" s="89" t="s">
        <v>184</v>
      </c>
      <c r="C125" s="40">
        <v>1</v>
      </c>
      <c r="D125" s="41" t="s">
        <v>40</v>
      </c>
      <c r="E125" s="41">
        <v>600</v>
      </c>
      <c r="F125" s="37">
        <f t="shared" si="5"/>
        <v>600</v>
      </c>
      <c r="G125" s="41"/>
      <c r="H125" s="41"/>
      <c r="I125" s="26" t="s">
        <v>160</v>
      </c>
      <c r="J125" s="42"/>
    </row>
    <row r="126" spans="1:10" ht="22.5" customHeight="1">
      <c r="A126" s="40">
        <v>12</v>
      </c>
      <c r="B126" s="89" t="s">
        <v>185</v>
      </c>
      <c r="C126" s="40">
        <v>1</v>
      </c>
      <c r="D126" s="41" t="s">
        <v>186</v>
      </c>
      <c r="E126" s="41">
        <v>700</v>
      </c>
      <c r="F126" s="37">
        <f t="shared" si="5"/>
        <v>700</v>
      </c>
      <c r="G126" s="41"/>
      <c r="H126" s="41"/>
      <c r="I126" s="26" t="s">
        <v>160</v>
      </c>
      <c r="J126" s="42"/>
    </row>
    <row r="127" spans="1:10" ht="18" customHeight="1">
      <c r="A127" s="85">
        <v>13</v>
      </c>
      <c r="B127" s="89" t="s">
        <v>161</v>
      </c>
      <c r="C127" s="40">
        <f>1.8*2.2</f>
        <v>3.9600000000000004</v>
      </c>
      <c r="D127" s="41" t="s">
        <v>33</v>
      </c>
      <c r="E127" s="41">
        <v>220</v>
      </c>
      <c r="F127" s="37">
        <f t="shared" si="5"/>
        <v>871.2</v>
      </c>
      <c r="G127" s="41"/>
      <c r="H127" s="41"/>
      <c r="I127" s="26"/>
      <c r="J127" s="42"/>
    </row>
    <row r="128" spans="1:10" ht="19.5" customHeight="1">
      <c r="A128" s="40">
        <v>14</v>
      </c>
      <c r="B128" s="89" t="s">
        <v>162</v>
      </c>
      <c r="C128" s="40">
        <v>1</v>
      </c>
      <c r="D128" s="41" t="s">
        <v>94</v>
      </c>
      <c r="E128" s="41">
        <v>280</v>
      </c>
      <c r="F128" s="37">
        <f t="shared" si="5"/>
        <v>280</v>
      </c>
      <c r="G128" s="41"/>
      <c r="H128" s="41"/>
      <c r="I128" s="25" t="s">
        <v>162</v>
      </c>
      <c r="J128" s="42"/>
    </row>
    <row r="129" spans="1:10" ht="16.5" customHeight="1">
      <c r="A129" s="85">
        <v>15</v>
      </c>
      <c r="B129" s="90" t="s">
        <v>163</v>
      </c>
      <c r="C129" s="40">
        <v>1</v>
      </c>
      <c r="D129" s="41" t="s">
        <v>94</v>
      </c>
      <c r="E129" s="41">
        <v>400</v>
      </c>
      <c r="F129" s="37">
        <f t="shared" si="5"/>
        <v>400</v>
      </c>
      <c r="G129" s="41"/>
      <c r="H129" s="41"/>
      <c r="I129" s="25" t="s">
        <v>164</v>
      </c>
      <c r="J129" s="42"/>
    </row>
    <row r="130" spans="1:256" ht="19.5" customHeight="1">
      <c r="A130" s="40">
        <v>16</v>
      </c>
      <c r="B130" s="27" t="s">
        <v>165</v>
      </c>
      <c r="C130" s="40">
        <v>1</v>
      </c>
      <c r="D130" s="41" t="s">
        <v>94</v>
      </c>
      <c r="E130" s="41">
        <v>800</v>
      </c>
      <c r="F130" s="37">
        <f t="shared" si="5"/>
        <v>800</v>
      </c>
      <c r="G130" s="41"/>
      <c r="H130" s="41"/>
      <c r="I130" s="25" t="s">
        <v>164</v>
      </c>
      <c r="J130" s="43"/>
      <c r="K130" s="23"/>
      <c r="L130" s="23"/>
      <c r="M130" s="23"/>
      <c r="N130" s="23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19.5" customHeight="1">
      <c r="A131" s="85">
        <v>17</v>
      </c>
      <c r="B131" s="27" t="s">
        <v>166</v>
      </c>
      <c r="C131" s="40">
        <v>3</v>
      </c>
      <c r="D131" s="41" t="s">
        <v>94</v>
      </c>
      <c r="E131" s="41">
        <v>200</v>
      </c>
      <c r="F131" s="37">
        <f t="shared" si="5"/>
        <v>600</v>
      </c>
      <c r="G131" s="41"/>
      <c r="H131" s="41"/>
      <c r="I131" s="25" t="s">
        <v>164</v>
      </c>
      <c r="J131" s="43"/>
      <c r="K131" s="23"/>
      <c r="L131" s="23"/>
      <c r="M131" s="23"/>
      <c r="N131" s="23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ht="24.75" customHeight="1">
      <c r="A132" s="40">
        <v>18</v>
      </c>
      <c r="B132" s="27" t="s">
        <v>167</v>
      </c>
      <c r="C132" s="40">
        <v>1</v>
      </c>
      <c r="D132" s="41" t="s">
        <v>38</v>
      </c>
      <c r="E132" s="41">
        <v>280</v>
      </c>
      <c r="F132" s="37">
        <f t="shared" si="5"/>
        <v>280</v>
      </c>
      <c r="G132" s="41"/>
      <c r="H132" s="41"/>
      <c r="I132" s="39" t="s">
        <v>159</v>
      </c>
      <c r="J132" s="43"/>
      <c r="K132" s="23"/>
      <c r="L132" s="23"/>
      <c r="M132" s="23"/>
      <c r="N132" s="23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10" ht="19.5" customHeight="1">
      <c r="A133" s="85">
        <v>19</v>
      </c>
      <c r="B133" s="89" t="s">
        <v>168</v>
      </c>
      <c r="C133" s="40">
        <v>1</v>
      </c>
      <c r="D133" s="41" t="s">
        <v>94</v>
      </c>
      <c r="E133" s="41">
        <v>600</v>
      </c>
      <c r="F133" s="37">
        <f t="shared" si="5"/>
        <v>600</v>
      </c>
      <c r="G133" s="41"/>
      <c r="H133" s="41"/>
      <c r="I133" s="39" t="s">
        <v>169</v>
      </c>
      <c r="J133" s="42"/>
    </row>
    <row r="134" spans="1:10" ht="24.75" customHeight="1">
      <c r="A134" s="40">
        <v>20</v>
      </c>
      <c r="B134" s="89" t="s">
        <v>170</v>
      </c>
      <c r="C134" s="40">
        <v>1</v>
      </c>
      <c r="D134" s="41" t="s">
        <v>94</v>
      </c>
      <c r="E134" s="41">
        <v>1200</v>
      </c>
      <c r="F134" s="37">
        <f t="shared" si="5"/>
        <v>1200</v>
      </c>
      <c r="G134" s="41"/>
      <c r="H134" s="41"/>
      <c r="I134" s="27" t="s">
        <v>171</v>
      </c>
      <c r="J134" s="42"/>
    </row>
    <row r="135" spans="1:10" ht="15.75">
      <c r="A135" s="91"/>
      <c r="B135" s="92" t="s">
        <v>172</v>
      </c>
      <c r="C135" s="91"/>
      <c r="D135" s="151"/>
      <c r="E135" s="151"/>
      <c r="F135" s="93">
        <f>SUM(F115:F134)</f>
        <v>22865.2</v>
      </c>
      <c r="G135" s="94"/>
      <c r="H135" s="94"/>
      <c r="I135" s="92" t="s">
        <v>173</v>
      </c>
      <c r="J135" s="42"/>
    </row>
    <row r="136" ht="33" customHeight="1"/>
    <row r="138" ht="14.25">
      <c r="H138" s="113"/>
    </row>
  </sheetData>
  <mergeCells count="52">
    <mergeCell ref="A1:I1"/>
    <mergeCell ref="A2:I2"/>
    <mergeCell ref="A3:I3"/>
    <mergeCell ref="A4:I4"/>
    <mergeCell ref="A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E16:F16"/>
    <mergeCell ref="G16:H16"/>
    <mergeCell ref="I16:I17"/>
    <mergeCell ref="L21:M21"/>
    <mergeCell ref="A22:B22"/>
    <mergeCell ref="A35:B35"/>
    <mergeCell ref="A46:B46"/>
    <mergeCell ref="A54:B54"/>
    <mergeCell ref="A61:B61"/>
    <mergeCell ref="A73:B73"/>
    <mergeCell ref="L76:M76"/>
    <mergeCell ref="C89:E89"/>
    <mergeCell ref="C90:E90"/>
    <mergeCell ref="F90:H90"/>
    <mergeCell ref="C91:E91"/>
    <mergeCell ref="F91:H91"/>
    <mergeCell ref="B104:I104"/>
    <mergeCell ref="B105:I105"/>
    <mergeCell ref="C98:E98"/>
    <mergeCell ref="F98:H98"/>
    <mergeCell ref="B100:I100"/>
    <mergeCell ref="B101:I101"/>
    <mergeCell ref="A114:B114"/>
    <mergeCell ref="B106:I106"/>
    <mergeCell ref="B107:I107"/>
    <mergeCell ref="B108:I108"/>
    <mergeCell ref="B109:I109"/>
    <mergeCell ref="D135:E135"/>
    <mergeCell ref="A16:A17"/>
    <mergeCell ref="B16:B17"/>
    <mergeCell ref="C16:C17"/>
    <mergeCell ref="D16:D17"/>
    <mergeCell ref="B110:C110"/>
    <mergeCell ref="B112:D112"/>
    <mergeCell ref="B102:I102"/>
    <mergeCell ref="B103:I103"/>
    <mergeCell ref="H112:I112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2012-05-13T04:29:18Z</cp:lastPrinted>
  <dcterms:created xsi:type="dcterms:W3CDTF">2006-09-24T05:52:42Z</dcterms:created>
  <dcterms:modified xsi:type="dcterms:W3CDTF">2012-05-18T05:03:50Z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