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'方案'!$A$3:$I$49</definedName>
    <definedName name="_xlnm.Print_Titles" localSheetId="0">'方案'!$6:$7</definedName>
  </definedNames>
  <calcPr fullCalcOnLoad="1"/>
</workbook>
</file>

<file path=xl/sharedStrings.xml><?xml version="1.0" encoding="utf-8"?>
<sst xmlns="http://schemas.openxmlformats.org/spreadsheetml/2006/main" count="120" uniqueCount="86">
  <si>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</si>
  <si>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</si>
  <si>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</si>
  <si>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</si>
  <si>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</si>
  <si>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</si>
  <si>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</si>
  <si>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</si>
  <si>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㎡</t>
  </si>
  <si>
    <t>项</t>
  </si>
  <si>
    <t>材料搬运费</t>
  </si>
  <si>
    <t>垃圾清运费</t>
  </si>
  <si>
    <t>机械损耗费</t>
  </si>
  <si>
    <t>锯片、钻头、滚刷、机械磨损修理等</t>
  </si>
  <si>
    <t>总计</t>
  </si>
  <si>
    <t>㎡</t>
  </si>
  <si>
    <t>编织袋、人工费、(运至小区内物业指定地点.)</t>
  </si>
  <si>
    <t>制作工艺及材料说明</t>
  </si>
  <si>
    <t>包立管</t>
  </si>
  <si>
    <t>根</t>
  </si>
  <si>
    <t>地面回填</t>
  </si>
  <si>
    <t>地面回填，水泥砂浆找平。</t>
  </si>
  <si>
    <t>乙方所购材料分类给各工种搬运的费用。实际根据楼层高度
和路程远近计算</t>
  </si>
  <si>
    <t>人工费</t>
  </si>
  <si>
    <t>材料</t>
  </si>
  <si>
    <t>成本核算</t>
  </si>
  <si>
    <t>总价</t>
  </si>
  <si>
    <t>电视背景墙</t>
  </si>
  <si>
    <t>项</t>
  </si>
  <si>
    <t>详见施工图</t>
  </si>
  <si>
    <t>仅人工费</t>
  </si>
  <si>
    <t>书柜</t>
  </si>
  <si>
    <t>轻体砖彻墙</t>
  </si>
  <si>
    <t>业主：       电话：        邮箱：</t>
  </si>
  <si>
    <t>吊柜</t>
  </si>
  <si>
    <t>鞋柜</t>
  </si>
  <si>
    <t>电视柜</t>
  </si>
  <si>
    <t>项</t>
  </si>
  <si>
    <t>水电改造</t>
  </si>
  <si>
    <t>一厨一卫进水管隐蔽工程改造（PPR管）</t>
  </si>
  <si>
    <t>套</t>
  </si>
  <si>
    <t>爱康PP-R管系列，打槽、暗辅、安装，不含水龙头、三角阀、软管等墙外部件</t>
  </si>
  <si>
    <t>吊平顶</t>
  </si>
  <si>
    <t>拆墙</t>
  </si>
  <si>
    <t>㎡</t>
  </si>
  <si>
    <t>拆除，基础工程</t>
  </si>
  <si>
    <t>客餐厅及走道</t>
  </si>
  <si>
    <t>主卧</t>
  </si>
  <si>
    <t>厨房</t>
  </si>
  <si>
    <t>客厅阳台</t>
  </si>
  <si>
    <t xml:space="preserve">32.5硅酸盐水泥（钻牌、华新、海螺）、中砂水泥沙浆铺贴。规格≥200mm地砖，水泥沙浆厚度≤40mm.不含找平、拉毛及地面处理。(不含主材、勾缝剂) 
</t>
  </si>
  <si>
    <t>石膏板隔墙</t>
  </si>
  <si>
    <t>铺地砖</t>
  </si>
  <si>
    <t>铺墙砖</t>
  </si>
  <si>
    <t>非利润代收费</t>
  </si>
  <si>
    <t>无门衣柜</t>
  </si>
  <si>
    <t>成本核算（材料可全由业主自购）</t>
  </si>
  <si>
    <t>雨虹防水涂料，返墙30CM。淋浴区1.8m</t>
  </si>
  <si>
    <t>地面做防水</t>
  </si>
  <si>
    <t xml:space="preserve">轻钢龙骨做框架,泰山石膏板饰面。 </t>
  </si>
  <si>
    <r>
      <t>“武汉第二电线电缆厂”单芯铜线，插座线路2.5mm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，照明进线2.5mm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出线1.5mm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，空调线路4mm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，国标电视线、电话线、网络线、爱康PVC绝缘管、标准底盒，(不含音响线，)混泥土梁、柱、顶等不能开深槽处用绝缘黄蜡管软保护</t>
    </r>
  </si>
  <si>
    <t xml:space="preserve">批刮优力邦腻子二至三遍，打磨平整。刷底漆一遍，多乐士家丽安面漆二遍。   </t>
  </si>
  <si>
    <t>灯具洁具小五金安装</t>
  </si>
  <si>
    <t xml:space="preserve">二室二厅灯具洁具小五金安装
</t>
  </si>
  <si>
    <r>
      <t>电路工程改造</t>
    </r>
    <r>
      <rPr>
        <sz val="10"/>
        <color indexed="8"/>
        <rFont val="Times New Roman"/>
        <family val="1"/>
      </rPr>
      <t xml:space="preserve"> </t>
    </r>
  </si>
  <si>
    <t>轻体砖。华新32.5硅酸盐水泥、中砂水泥沙浆铺贴。</t>
  </si>
  <si>
    <t>利润</t>
  </si>
  <si>
    <t>轻钢龙骨做骨架,泰山牌石膏板饰面。</t>
  </si>
  <si>
    <t xml:space="preserve">32.5硅酸盐水泥（钻牌、华新、海螺）、中砂水泥沙浆铺贴。规格≥200mm地砖。(不含主材、勾缝剂) 
</t>
  </si>
  <si>
    <t>拆墙、渣土装，清运</t>
  </si>
  <si>
    <t xml:space="preserve">32.5硅酸盐水泥（钻牌、华新、海螺）、中砂水泥沙浆铺贴。规格≥200mm地砖，水泥沙浆厚度≤40mm.(不含主材、勾缝剂) 
</t>
  </si>
  <si>
    <t>红砖或轻体砖包管,水泥沙浆抹灰</t>
  </si>
  <si>
    <t>福汉E1级大芯板衬底,3厘饰面板饰面,同木质实木线条收边,刷嘉宝莉清漆或喷白漆,底漆三遍,面漆二遍.（不含五金件，玻璃）按展开面积计算,含油漆,索色漆另计.</t>
  </si>
  <si>
    <t>福汉E1级大芯板衬底,3厘饰面板饰面,同木质实木线条收边,刷嘉宝莉清漆或喷白漆,底漆三遍,面漆二遍.（不含五金件）按展开面积计算,含油漆,索色漆另计.</t>
  </si>
  <si>
    <t>福汉E1级大芯板衬底,3厘饰面板饰面,同木质实木线条收边,刷嘉宝莉清漆或喷白漆,底漆三遍,面漆二遍.（不含五金件，柜门）按展开面积计算,含油漆,索色漆另计.</t>
  </si>
  <si>
    <t>爱康PVC排水管，接头、配件、安装</t>
  </si>
  <si>
    <t>福汉E1级大芯板衬底,3厘饰面板饰面,同木质实木线条收边,刷嘉宝莉清漆或喷白漆,底漆三遍,面漆二遍.（不含五金件，玻璃）按展开面积计算,含油漆,索色漆另计.</t>
  </si>
  <si>
    <t>墙面顶面刷漆</t>
  </si>
  <si>
    <t>次卧</t>
  </si>
  <si>
    <t>卫生间</t>
  </si>
  <si>
    <t>一厨一卫排水管隐蔽工程改造</t>
  </si>
  <si>
    <t xml:space="preserve">32.5硅酸盐水泥（钻牌、华新、海螺）、中砂水泥沙浆铺贴。规格≥200mm地砖，水泥沙浆厚度≤40mm.不含找平、拉毛及地面处理。(不含主材、勾缝剂) 
</t>
  </si>
  <si>
    <t>成本核算25%</t>
  </si>
  <si>
    <t>北京齐家盛装饰装潢有限公司武汉分公司工程报价单</t>
  </si>
  <si>
    <t>全国率先推出透明报价  核算成本才是硬道理</t>
  </si>
  <si>
    <t>工程地址：金地西岸故事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</si>
</sst>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vertAlign val="superscript"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6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6" fontId="13" fillId="4" borderId="2" xfId="0" applyNumberFormat="1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187" fontId="12" fillId="3" borderId="2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9" fontId="10" fillId="3" borderId="7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9" fontId="10" fillId="3" borderId="3" xfId="0" applyNumberFormat="1" applyFont="1" applyFill="1" applyBorder="1" applyAlignment="1">
      <alignment horizontal="center" vertical="center"/>
    </xf>
    <xf numFmtId="187" fontId="12" fillId="3" borderId="7" xfId="0" applyNumberFormat="1" applyFont="1" applyFill="1" applyBorder="1" applyAlignment="1">
      <alignment horizontal="center" vertical="center"/>
    </xf>
    <xf numFmtId="187" fontId="12" fillId="3" borderId="1" xfId="0" applyNumberFormat="1" applyFont="1" applyFill="1" applyBorder="1" applyAlignment="1">
      <alignment horizontal="center" vertical="center"/>
    </xf>
    <xf numFmtId="187" fontId="12" fillId="3" borderId="3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186" fontId="12" fillId="4" borderId="7" xfId="0" applyNumberFormat="1" applyFont="1" applyFill="1" applyBorder="1" applyAlignment="1">
      <alignment horizontal="center" vertical="center"/>
    </xf>
    <xf numFmtId="186" fontId="12" fillId="4" borderId="1" xfId="0" applyNumberFormat="1" applyFont="1" applyFill="1" applyBorder="1" applyAlignment="1">
      <alignment horizontal="center" vertical="center"/>
    </xf>
    <xf numFmtId="186" fontId="12" fillId="4" borderId="3" xfId="0" applyNumberFormat="1" applyFont="1" applyFill="1" applyBorder="1" applyAlignment="1">
      <alignment horizontal="center" vertical="center"/>
    </xf>
    <xf numFmtId="9" fontId="13" fillId="4" borderId="7" xfId="0" applyNumberFormat="1" applyFont="1" applyFill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9" fontId="13" fillId="4" borderId="3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1">
      <selection activeCell="A4" sqref="A4:I4"/>
    </sheetView>
  </sheetViews>
  <sheetFormatPr defaultColWidth="9.00390625" defaultRowHeight="14.25"/>
  <cols>
    <col min="1" max="1" width="4.2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75390625" style="3" customWidth="1"/>
    <col min="7" max="7" width="5.625" style="4" customWidth="1"/>
    <col min="8" max="8" width="6.50390625" style="3" customWidth="1"/>
    <col min="9" max="9" width="47.75390625" style="2" customWidth="1"/>
    <col min="10" max="16384" width="9.00390625" style="5" customWidth="1"/>
  </cols>
  <sheetData>
    <row r="2" spans="1:9" ht="24.75" customHeight="1">
      <c r="A2" s="83" t="s">
        <v>83</v>
      </c>
      <c r="B2" s="84"/>
      <c r="C2" s="84"/>
      <c r="D2" s="84"/>
      <c r="E2" s="84"/>
      <c r="F2" s="84"/>
      <c r="G2" s="84"/>
      <c r="H2" s="84"/>
      <c r="I2" s="84"/>
    </row>
    <row r="3" spans="1:9" ht="14.25">
      <c r="A3" s="102" t="s">
        <v>84</v>
      </c>
      <c r="B3" s="103"/>
      <c r="C3" s="103"/>
      <c r="D3" s="103"/>
      <c r="E3" s="103"/>
      <c r="F3" s="103"/>
      <c r="G3" s="103"/>
      <c r="H3" s="103"/>
      <c r="I3" s="104"/>
    </row>
    <row r="4" spans="1:9" s="6" customFormat="1" ht="18.75">
      <c r="A4" s="105" t="s">
        <v>85</v>
      </c>
      <c r="B4" s="82"/>
      <c r="C4" s="82"/>
      <c r="D4" s="82"/>
      <c r="E4" s="82"/>
      <c r="F4" s="82"/>
      <c r="G4" s="82"/>
      <c r="H4" s="82"/>
      <c r="I4" s="106"/>
    </row>
    <row r="5" spans="1:9" s="6" customFormat="1" ht="18.75">
      <c r="A5" s="107" t="s">
        <v>33</v>
      </c>
      <c r="B5" s="107"/>
      <c r="C5" s="107"/>
      <c r="D5" s="107"/>
      <c r="E5" s="107"/>
      <c r="F5" s="107"/>
      <c r="G5" s="107"/>
      <c r="H5" s="107"/>
      <c r="I5" s="107"/>
    </row>
    <row r="6" spans="1:9" s="7" customFormat="1" ht="18.75">
      <c r="A6" s="108" t="s">
        <v>0</v>
      </c>
      <c r="B6" s="110" t="s">
        <v>1</v>
      </c>
      <c r="C6" s="110" t="s">
        <v>2</v>
      </c>
      <c r="D6" s="110" t="s">
        <v>3</v>
      </c>
      <c r="E6" s="112" t="s">
        <v>4</v>
      </c>
      <c r="F6" s="113"/>
      <c r="G6" s="112" t="s">
        <v>5</v>
      </c>
      <c r="H6" s="113"/>
      <c r="I6" s="110" t="s">
        <v>17</v>
      </c>
    </row>
    <row r="7" spans="1:9" ht="14.25">
      <c r="A7" s="109"/>
      <c r="B7" s="111"/>
      <c r="C7" s="111"/>
      <c r="D7" s="111"/>
      <c r="E7" s="17" t="s">
        <v>6</v>
      </c>
      <c r="F7" s="17" t="s">
        <v>7</v>
      </c>
      <c r="G7" s="17" t="s">
        <v>6</v>
      </c>
      <c r="H7" s="17" t="s">
        <v>7</v>
      </c>
      <c r="I7" s="111"/>
    </row>
    <row r="8" spans="1:9" ht="14.25">
      <c r="A8" s="71" t="s">
        <v>45</v>
      </c>
      <c r="B8" s="72"/>
      <c r="C8" s="73"/>
      <c r="D8" s="73"/>
      <c r="E8" s="74"/>
      <c r="F8" s="74"/>
      <c r="G8" s="75"/>
      <c r="H8" s="74"/>
      <c r="I8" s="76"/>
    </row>
    <row r="9" spans="1:9" s="9" customFormat="1" ht="14.25">
      <c r="A9" s="39">
        <v>1</v>
      </c>
      <c r="B9" s="21" t="s">
        <v>18</v>
      </c>
      <c r="C9" s="20">
        <v>2</v>
      </c>
      <c r="D9" s="22" t="s">
        <v>19</v>
      </c>
      <c r="E9" s="22">
        <v>65</v>
      </c>
      <c r="F9" s="23">
        <f>E9*C9</f>
        <v>130</v>
      </c>
      <c r="G9" s="22">
        <v>50</v>
      </c>
      <c r="H9" s="23">
        <f>G9*C9</f>
        <v>100</v>
      </c>
      <c r="I9" s="21" t="s">
        <v>71</v>
      </c>
    </row>
    <row r="10" spans="1:23" ht="14.25">
      <c r="A10" s="39">
        <v>2</v>
      </c>
      <c r="B10" s="55" t="s">
        <v>51</v>
      </c>
      <c r="C10" s="43">
        <v>4</v>
      </c>
      <c r="D10" s="43" t="s">
        <v>15</v>
      </c>
      <c r="E10" s="66">
        <v>45</v>
      </c>
      <c r="F10" s="23">
        <f>E10*C10</f>
        <v>180</v>
      </c>
      <c r="G10" s="66">
        <v>40</v>
      </c>
      <c r="H10" s="23">
        <f>G10*C10</f>
        <v>160</v>
      </c>
      <c r="I10" s="80" t="s">
        <v>59</v>
      </c>
      <c r="J10" s="13"/>
      <c r="K10" s="13"/>
      <c r="L10" s="1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9" s="8" customFormat="1" ht="14.25">
      <c r="A11" s="39">
        <v>3</v>
      </c>
      <c r="B11" s="70" t="s">
        <v>43</v>
      </c>
      <c r="C11" s="39">
        <v>9.8</v>
      </c>
      <c r="D11" s="39" t="s">
        <v>44</v>
      </c>
      <c r="E11" s="39">
        <v>0</v>
      </c>
      <c r="F11" s="39">
        <f>C11*E11</f>
        <v>0</v>
      </c>
      <c r="G11" s="39">
        <v>40</v>
      </c>
      <c r="H11" s="39">
        <f>C11*G11</f>
        <v>392</v>
      </c>
      <c r="I11" s="70" t="s">
        <v>69</v>
      </c>
    </row>
    <row r="12" spans="1:23" ht="14.25">
      <c r="A12" s="39">
        <v>4</v>
      </c>
      <c r="B12" s="55" t="s">
        <v>32</v>
      </c>
      <c r="C12" s="43">
        <v>10</v>
      </c>
      <c r="D12" s="43" t="s">
        <v>15</v>
      </c>
      <c r="E12" s="66">
        <v>55</v>
      </c>
      <c r="F12" s="23">
        <f>E12*C12</f>
        <v>550</v>
      </c>
      <c r="G12" s="66">
        <v>40</v>
      </c>
      <c r="H12" s="23">
        <f>G12*C12</f>
        <v>400</v>
      </c>
      <c r="I12" s="38" t="s">
        <v>65</v>
      </c>
      <c r="J12" s="13"/>
      <c r="K12" s="13"/>
      <c r="L12" s="1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9" ht="14.25">
      <c r="A13" s="114" t="s">
        <v>46</v>
      </c>
      <c r="B13" s="115"/>
      <c r="C13" s="78"/>
      <c r="D13" s="78"/>
      <c r="E13" s="77"/>
      <c r="F13" s="77"/>
      <c r="G13" s="78"/>
      <c r="H13" s="77"/>
      <c r="I13" s="79"/>
    </row>
    <row r="14" spans="1:9" s="8" customFormat="1" ht="24">
      <c r="A14" s="39">
        <v>1</v>
      </c>
      <c r="B14" s="21" t="s">
        <v>77</v>
      </c>
      <c r="C14" s="22">
        <v>98</v>
      </c>
      <c r="D14" s="22" t="s">
        <v>15</v>
      </c>
      <c r="E14" s="22">
        <v>9</v>
      </c>
      <c r="F14" s="23">
        <f>E14*C14</f>
        <v>882</v>
      </c>
      <c r="G14" s="22">
        <v>12</v>
      </c>
      <c r="H14" s="23">
        <f>G14*C14</f>
        <v>1176</v>
      </c>
      <c r="I14" s="38" t="s">
        <v>61</v>
      </c>
    </row>
    <row r="15" spans="1:9" ht="14.25">
      <c r="A15" s="39">
        <v>2</v>
      </c>
      <c r="B15" s="26" t="s">
        <v>42</v>
      </c>
      <c r="C15" s="27">
        <v>5.3</v>
      </c>
      <c r="D15" s="22" t="s">
        <v>15</v>
      </c>
      <c r="E15" s="65">
        <v>30</v>
      </c>
      <c r="F15" s="23">
        <f>E15*C15</f>
        <v>159</v>
      </c>
      <c r="G15" s="27">
        <v>35</v>
      </c>
      <c r="H15" s="23">
        <f>G15*C15</f>
        <v>185.5</v>
      </c>
      <c r="I15" s="25" t="s">
        <v>67</v>
      </c>
    </row>
    <row r="16" spans="1:9" ht="36">
      <c r="A16" s="39">
        <v>3</v>
      </c>
      <c r="B16" s="26" t="s">
        <v>35</v>
      </c>
      <c r="C16" s="27">
        <v>4.5</v>
      </c>
      <c r="D16" s="22" t="s">
        <v>15</v>
      </c>
      <c r="E16" s="40">
        <v>75</v>
      </c>
      <c r="F16" s="27">
        <f>C16*E16</f>
        <v>337.5</v>
      </c>
      <c r="G16" s="32">
        <v>73</v>
      </c>
      <c r="H16" s="23">
        <f>G16*C16</f>
        <v>328.5</v>
      </c>
      <c r="I16" s="44" t="s">
        <v>72</v>
      </c>
    </row>
    <row r="17" spans="1:9" ht="36">
      <c r="A17" s="39">
        <v>4</v>
      </c>
      <c r="B17" s="26" t="s">
        <v>36</v>
      </c>
      <c r="C17" s="27">
        <v>4.2</v>
      </c>
      <c r="D17" s="22" t="s">
        <v>15</v>
      </c>
      <c r="E17" s="40">
        <v>75</v>
      </c>
      <c r="F17" s="27">
        <f>C17*E17</f>
        <v>315</v>
      </c>
      <c r="G17" s="32">
        <v>73</v>
      </c>
      <c r="H17" s="23">
        <f>G17*C17</f>
        <v>306.6</v>
      </c>
      <c r="I17" s="44" t="s">
        <v>76</v>
      </c>
    </row>
    <row r="18" spans="1:9" ht="14.25">
      <c r="A18" s="39">
        <v>5</v>
      </c>
      <c r="B18" s="26" t="s">
        <v>27</v>
      </c>
      <c r="C18" s="27">
        <v>1</v>
      </c>
      <c r="D18" s="22" t="s">
        <v>28</v>
      </c>
      <c r="E18" s="40">
        <v>300</v>
      </c>
      <c r="F18" s="27">
        <f>C18*E18</f>
        <v>300</v>
      </c>
      <c r="G18" s="32">
        <v>300</v>
      </c>
      <c r="H18" s="23">
        <f>G18*C18</f>
        <v>300</v>
      </c>
      <c r="I18" s="44" t="s">
        <v>29</v>
      </c>
    </row>
    <row r="19" spans="1:9" ht="14.25">
      <c r="A19" s="85" t="s">
        <v>47</v>
      </c>
      <c r="B19" s="86"/>
      <c r="C19" s="18"/>
      <c r="D19" s="18"/>
      <c r="E19" s="16"/>
      <c r="F19" s="16"/>
      <c r="G19" s="18"/>
      <c r="H19" s="16"/>
      <c r="I19" s="19"/>
    </row>
    <row r="20" spans="1:9" s="8" customFormat="1" ht="24">
      <c r="A20" s="39">
        <v>1</v>
      </c>
      <c r="B20" s="21" t="s">
        <v>77</v>
      </c>
      <c r="C20" s="22">
        <v>43</v>
      </c>
      <c r="D20" s="22" t="s">
        <v>15</v>
      </c>
      <c r="E20" s="22">
        <v>9</v>
      </c>
      <c r="F20" s="23">
        <f>E20*C20</f>
        <v>387</v>
      </c>
      <c r="G20" s="22">
        <v>12</v>
      </c>
      <c r="H20" s="23">
        <f>G20*C20</f>
        <v>516</v>
      </c>
      <c r="I20" s="38" t="s">
        <v>61</v>
      </c>
    </row>
    <row r="21" spans="1:9" ht="36">
      <c r="A21" s="39">
        <v>2</v>
      </c>
      <c r="B21" s="26" t="s">
        <v>55</v>
      </c>
      <c r="C21" s="27">
        <f>7*2.5</f>
        <v>17.5</v>
      </c>
      <c r="D21" s="22" t="s">
        <v>15</v>
      </c>
      <c r="E21" s="40">
        <v>75</v>
      </c>
      <c r="F21" s="27">
        <f>C21*E21</f>
        <v>1312.5</v>
      </c>
      <c r="G21" s="32">
        <v>73</v>
      </c>
      <c r="H21" s="27">
        <f>C21*G21</f>
        <v>1277.5</v>
      </c>
      <c r="I21" s="44" t="s">
        <v>74</v>
      </c>
    </row>
    <row r="22" spans="1:9" ht="14.25">
      <c r="A22" s="85" t="s">
        <v>78</v>
      </c>
      <c r="B22" s="86"/>
      <c r="C22" s="18"/>
      <c r="D22" s="18"/>
      <c r="E22" s="16"/>
      <c r="F22" s="16"/>
      <c r="G22" s="18"/>
      <c r="H22" s="16"/>
      <c r="I22" s="19"/>
    </row>
    <row r="23" spans="1:9" s="8" customFormat="1" ht="24">
      <c r="A23" s="39">
        <v>1</v>
      </c>
      <c r="B23" s="21" t="s">
        <v>77</v>
      </c>
      <c r="C23" s="22">
        <v>44</v>
      </c>
      <c r="D23" s="22" t="s">
        <v>15</v>
      </c>
      <c r="E23" s="22">
        <v>9</v>
      </c>
      <c r="F23" s="23">
        <f>E23*C23</f>
        <v>396</v>
      </c>
      <c r="G23" s="22">
        <v>12</v>
      </c>
      <c r="H23" s="23">
        <f>G23*C23</f>
        <v>528</v>
      </c>
      <c r="I23" s="38" t="s">
        <v>61</v>
      </c>
    </row>
    <row r="24" spans="1:9" ht="36">
      <c r="A24" s="39">
        <v>2</v>
      </c>
      <c r="B24" s="26" t="s">
        <v>55</v>
      </c>
      <c r="C24" s="27">
        <f>1.7*2.5*3</f>
        <v>12.75</v>
      </c>
      <c r="D24" s="22" t="s">
        <v>15</v>
      </c>
      <c r="E24" s="40">
        <v>75</v>
      </c>
      <c r="F24" s="27">
        <f>C24*E24</f>
        <v>956.25</v>
      </c>
      <c r="G24" s="32">
        <v>73</v>
      </c>
      <c r="H24" s="27">
        <f>C24*G24</f>
        <v>930.75</v>
      </c>
      <c r="I24" s="44" t="s">
        <v>74</v>
      </c>
    </row>
    <row r="25" spans="1:9" ht="36">
      <c r="A25" s="39">
        <v>3</v>
      </c>
      <c r="B25" s="26" t="s">
        <v>34</v>
      </c>
      <c r="C25" s="27">
        <f>2.7*0.6*3.5</f>
        <v>5.67</v>
      </c>
      <c r="D25" s="22" t="s">
        <v>15</v>
      </c>
      <c r="E25" s="40">
        <v>75</v>
      </c>
      <c r="F25" s="27">
        <f>C25*E25</f>
        <v>425.25</v>
      </c>
      <c r="G25" s="32">
        <v>73</v>
      </c>
      <c r="H25" s="27">
        <f>C25*G25</f>
        <v>413.90999999999997</v>
      </c>
      <c r="I25" s="44" t="s">
        <v>73</v>
      </c>
    </row>
    <row r="26" spans="1:9" ht="36">
      <c r="A26" s="39">
        <v>4</v>
      </c>
      <c r="B26" s="26" t="s">
        <v>31</v>
      </c>
      <c r="C26" s="27">
        <f>1.5*2.5*3</f>
        <v>11.25</v>
      </c>
      <c r="D26" s="22" t="s">
        <v>15</v>
      </c>
      <c r="E26" s="40">
        <v>75</v>
      </c>
      <c r="F26" s="23">
        <f>E26*C26</f>
        <v>843.75</v>
      </c>
      <c r="G26" s="32">
        <v>73</v>
      </c>
      <c r="H26" s="23">
        <f>G26*C26</f>
        <v>821.25</v>
      </c>
      <c r="I26" s="44" t="s">
        <v>72</v>
      </c>
    </row>
    <row r="27" spans="1:9" ht="14.25">
      <c r="A27" s="85" t="s">
        <v>48</v>
      </c>
      <c r="B27" s="86"/>
      <c r="C27" s="28"/>
      <c r="D27" s="28"/>
      <c r="E27" s="29"/>
      <c r="F27" s="29"/>
      <c r="G27" s="30"/>
      <c r="H27" s="29"/>
      <c r="I27" s="31"/>
    </row>
    <row r="28" spans="1:9" ht="36">
      <c r="A28" s="39">
        <v>1</v>
      </c>
      <c r="B28" s="21" t="s">
        <v>52</v>
      </c>
      <c r="C28" s="20">
        <v>5</v>
      </c>
      <c r="D28" s="22" t="s">
        <v>8</v>
      </c>
      <c r="E28" s="22">
        <v>10</v>
      </c>
      <c r="F28" s="23">
        <f>E28*C28</f>
        <v>50</v>
      </c>
      <c r="G28" s="22">
        <v>26</v>
      </c>
      <c r="H28" s="23">
        <f>G28*C28</f>
        <v>130</v>
      </c>
      <c r="I28" s="38" t="s">
        <v>70</v>
      </c>
    </row>
    <row r="29" spans="1:9" ht="36">
      <c r="A29" s="39">
        <v>2</v>
      </c>
      <c r="B29" s="21" t="s">
        <v>53</v>
      </c>
      <c r="C29" s="20">
        <f>9.6*2.5</f>
        <v>24</v>
      </c>
      <c r="D29" s="22" t="s">
        <v>8</v>
      </c>
      <c r="E29" s="22">
        <v>10</v>
      </c>
      <c r="F29" s="23">
        <f>E29*C29</f>
        <v>240</v>
      </c>
      <c r="G29" s="22">
        <v>26</v>
      </c>
      <c r="H29" s="23">
        <f>G29*C29</f>
        <v>624</v>
      </c>
      <c r="I29" s="38" t="s">
        <v>70</v>
      </c>
    </row>
    <row r="30" spans="1:30" s="14" customFormat="1" ht="14.25">
      <c r="A30" s="85" t="s">
        <v>79</v>
      </c>
      <c r="B30" s="86"/>
      <c r="C30" s="16"/>
      <c r="D30" s="16"/>
      <c r="E30" s="18"/>
      <c r="F30" s="16"/>
      <c r="G30" s="18"/>
      <c r="H30" s="16"/>
      <c r="I30" s="19"/>
      <c r="J30" s="8"/>
      <c r="K30" s="8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9" ht="48">
      <c r="A31" s="39">
        <v>1</v>
      </c>
      <c r="B31" s="21" t="s">
        <v>52</v>
      </c>
      <c r="C31" s="20">
        <v>3.5</v>
      </c>
      <c r="D31" s="22" t="s">
        <v>8</v>
      </c>
      <c r="E31" s="22">
        <v>10</v>
      </c>
      <c r="F31" s="23">
        <f>E31*C31</f>
        <v>35</v>
      </c>
      <c r="G31" s="22">
        <v>26</v>
      </c>
      <c r="H31" s="23">
        <f>G31*C31</f>
        <v>91</v>
      </c>
      <c r="I31" s="38" t="s">
        <v>81</v>
      </c>
    </row>
    <row r="32" spans="1:9" ht="48">
      <c r="A32" s="39">
        <v>2</v>
      </c>
      <c r="B32" s="21" t="s">
        <v>53</v>
      </c>
      <c r="C32" s="20">
        <f>7.6*2.5</f>
        <v>19</v>
      </c>
      <c r="D32" s="22" t="s">
        <v>8</v>
      </c>
      <c r="E32" s="22">
        <v>10</v>
      </c>
      <c r="F32" s="23">
        <f>E32*C32</f>
        <v>190</v>
      </c>
      <c r="G32" s="22">
        <v>26</v>
      </c>
      <c r="H32" s="23">
        <f>G32*C32</f>
        <v>494</v>
      </c>
      <c r="I32" s="38" t="s">
        <v>50</v>
      </c>
    </row>
    <row r="33" spans="1:30" ht="14.25">
      <c r="A33" s="39">
        <v>3</v>
      </c>
      <c r="B33" s="33" t="s">
        <v>58</v>
      </c>
      <c r="C33" s="22">
        <f>3.5*1.3</f>
        <v>4.55</v>
      </c>
      <c r="D33" s="22" t="s">
        <v>8</v>
      </c>
      <c r="E33" s="20">
        <v>35</v>
      </c>
      <c r="F33" s="23">
        <f>E33*C33</f>
        <v>159.25</v>
      </c>
      <c r="G33" s="20">
        <v>30</v>
      </c>
      <c r="H33" s="23">
        <f>G33*C33</f>
        <v>136.5</v>
      </c>
      <c r="I33" s="21" t="s">
        <v>57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9" s="9" customFormat="1" ht="14.25">
      <c r="A34" s="39">
        <v>4</v>
      </c>
      <c r="B34" s="21" t="s">
        <v>20</v>
      </c>
      <c r="C34" s="20">
        <v>3.5</v>
      </c>
      <c r="D34" s="27" t="s">
        <v>8</v>
      </c>
      <c r="E34" s="22">
        <v>30</v>
      </c>
      <c r="F34" s="23">
        <f>E34*C34</f>
        <v>105</v>
      </c>
      <c r="G34" s="22">
        <v>30</v>
      </c>
      <c r="H34" s="23">
        <f>G34*C34</f>
        <v>105</v>
      </c>
      <c r="I34" s="24" t="s">
        <v>21</v>
      </c>
    </row>
    <row r="35" spans="1:30" ht="14.25">
      <c r="A35" s="85" t="s">
        <v>49</v>
      </c>
      <c r="B35" s="86"/>
      <c r="C35" s="18"/>
      <c r="D35" s="18"/>
      <c r="E35" s="16"/>
      <c r="F35" s="16"/>
      <c r="G35" s="18"/>
      <c r="H35" s="16"/>
      <c r="I35" s="19"/>
      <c r="J35" s="13"/>
      <c r="K35" s="13"/>
      <c r="L35" s="13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9" ht="36">
      <c r="A36" s="39">
        <v>1</v>
      </c>
      <c r="B36" s="21" t="s">
        <v>52</v>
      </c>
      <c r="C36" s="20">
        <v>8.8</v>
      </c>
      <c r="D36" s="22" t="s">
        <v>8</v>
      </c>
      <c r="E36" s="22">
        <v>10</v>
      </c>
      <c r="F36" s="23">
        <f>E36*C36</f>
        <v>88</v>
      </c>
      <c r="G36" s="22">
        <v>26</v>
      </c>
      <c r="H36" s="23">
        <f>G36*C36</f>
        <v>228.8</v>
      </c>
      <c r="I36" s="38" t="s">
        <v>68</v>
      </c>
    </row>
    <row r="37" spans="1:30" ht="14.25">
      <c r="A37" s="85" t="s">
        <v>62</v>
      </c>
      <c r="B37" s="86"/>
      <c r="C37" s="18"/>
      <c r="D37" s="18"/>
      <c r="E37" s="16"/>
      <c r="F37" s="16"/>
      <c r="G37" s="18"/>
      <c r="H37" s="16"/>
      <c r="I37" s="19"/>
      <c r="J37" s="13"/>
      <c r="K37" s="13"/>
      <c r="L37" s="1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9" ht="36">
      <c r="A38" s="39">
        <v>1</v>
      </c>
      <c r="B38" s="24" t="s">
        <v>63</v>
      </c>
      <c r="C38" s="20">
        <v>1</v>
      </c>
      <c r="D38" s="22" t="s">
        <v>37</v>
      </c>
      <c r="E38" s="22">
        <v>0</v>
      </c>
      <c r="F38" s="23">
        <f>E38*C38</f>
        <v>0</v>
      </c>
      <c r="G38" s="22">
        <v>240</v>
      </c>
      <c r="H38" s="23">
        <f>G38*C38</f>
        <v>240</v>
      </c>
      <c r="I38" s="38" t="s">
        <v>30</v>
      </c>
    </row>
    <row r="39" spans="1:17" ht="14.25">
      <c r="A39" s="57"/>
      <c r="B39" s="58" t="s">
        <v>38</v>
      </c>
      <c r="C39" s="59"/>
      <c r="D39" s="59"/>
      <c r="E39" s="59"/>
      <c r="F39" s="60"/>
      <c r="G39" s="60"/>
      <c r="H39" s="60"/>
      <c r="I39" s="61"/>
      <c r="J39" s="11"/>
      <c r="K39" s="48"/>
      <c r="L39" s="48"/>
      <c r="M39" s="48"/>
      <c r="N39" s="48"/>
      <c r="O39" s="48"/>
      <c r="P39" s="48"/>
      <c r="Q39" s="48"/>
    </row>
    <row r="40" spans="1:30" s="10" customFormat="1" ht="36">
      <c r="A40" s="27">
        <v>1</v>
      </c>
      <c r="B40" s="68" t="s">
        <v>39</v>
      </c>
      <c r="C40" s="27">
        <v>1</v>
      </c>
      <c r="D40" s="69" t="s">
        <v>40</v>
      </c>
      <c r="E40" s="27">
        <v>500</v>
      </c>
      <c r="F40" s="22">
        <f>C40*E40</f>
        <v>500</v>
      </c>
      <c r="G40" s="27">
        <v>300</v>
      </c>
      <c r="H40" s="22">
        <f>C40*G40</f>
        <v>300</v>
      </c>
      <c r="I40" s="68" t="s">
        <v>41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0" customFormat="1" ht="24">
      <c r="A41" s="27">
        <v>2</v>
      </c>
      <c r="B41" s="68" t="s">
        <v>80</v>
      </c>
      <c r="C41" s="27">
        <v>1</v>
      </c>
      <c r="D41" s="69" t="s">
        <v>40</v>
      </c>
      <c r="E41" s="27">
        <v>260</v>
      </c>
      <c r="F41" s="22">
        <f>C41*E41</f>
        <v>260</v>
      </c>
      <c r="G41" s="27">
        <v>300</v>
      </c>
      <c r="H41" s="22">
        <f>C41*G41</f>
        <v>300</v>
      </c>
      <c r="I41" s="68" t="s">
        <v>75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0" customFormat="1" ht="52.5">
      <c r="A42" s="27">
        <v>3</v>
      </c>
      <c r="B42" s="67" t="s">
        <v>64</v>
      </c>
      <c r="C42" s="27">
        <v>88</v>
      </c>
      <c r="D42" s="43" t="s">
        <v>8</v>
      </c>
      <c r="E42" s="27">
        <v>35</v>
      </c>
      <c r="F42" s="22">
        <f>C42*E42</f>
        <v>3080</v>
      </c>
      <c r="G42" s="27">
        <v>25</v>
      </c>
      <c r="H42" s="22">
        <f>C42*G42</f>
        <v>2200</v>
      </c>
      <c r="I42" s="42" t="s">
        <v>60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12" s="54" customFormat="1" ht="14.25">
      <c r="A43" s="50"/>
      <c r="B43" s="56" t="s">
        <v>25</v>
      </c>
      <c r="C43" s="93" t="s">
        <v>24</v>
      </c>
      <c r="D43" s="94"/>
      <c r="E43" s="95"/>
      <c r="F43" s="52">
        <f>SUM(F9:F42)</f>
        <v>11881.5</v>
      </c>
      <c r="G43" s="50" t="s">
        <v>23</v>
      </c>
      <c r="H43" s="52">
        <f>SUM(H8:H42)</f>
        <v>12685.31</v>
      </c>
      <c r="I43" s="51" t="s">
        <v>56</v>
      </c>
      <c r="J43" s="53"/>
      <c r="K43" s="53"/>
      <c r="L43" s="53"/>
    </row>
    <row r="44" spans="1:256" s="48" customFormat="1" ht="14.25">
      <c r="A44" s="41"/>
      <c r="B44" s="46" t="s">
        <v>66</v>
      </c>
      <c r="C44" s="99" t="s">
        <v>82</v>
      </c>
      <c r="D44" s="100"/>
      <c r="E44" s="101"/>
      <c r="F44" s="96">
        <f>SUM(F43,H43)*0.25</f>
        <v>6141.702499999999</v>
      </c>
      <c r="G44" s="97"/>
      <c r="H44" s="98"/>
      <c r="I44" s="49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</row>
    <row r="45" spans="1:30" s="10" customFormat="1" ht="14.25">
      <c r="A45" s="35"/>
      <c r="B45" s="81" t="s">
        <v>54</v>
      </c>
      <c r="C45" s="36"/>
      <c r="D45" s="36"/>
      <c r="E45" s="36"/>
      <c r="F45" s="36"/>
      <c r="G45" s="36"/>
      <c r="H45" s="36"/>
      <c r="I45" s="37"/>
      <c r="J45" s="11"/>
      <c r="K45" s="11"/>
      <c r="L45" s="1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10" customFormat="1" ht="24">
      <c r="A46" s="27">
        <v>1</v>
      </c>
      <c r="B46" s="26" t="s">
        <v>10</v>
      </c>
      <c r="C46" s="27">
        <v>1</v>
      </c>
      <c r="D46" s="27" t="s">
        <v>9</v>
      </c>
      <c r="E46" s="27">
        <v>0</v>
      </c>
      <c r="F46" s="22">
        <f>E46*C46</f>
        <v>0</v>
      </c>
      <c r="G46" s="27">
        <v>350</v>
      </c>
      <c r="H46" s="22">
        <f>G46</f>
        <v>350</v>
      </c>
      <c r="I46" s="45" t="s">
        <v>22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10" customFormat="1" ht="14.25">
      <c r="A47" s="27">
        <v>2</v>
      </c>
      <c r="B47" s="26" t="s">
        <v>11</v>
      </c>
      <c r="C47" s="27">
        <v>1</v>
      </c>
      <c r="D47" s="27" t="s">
        <v>9</v>
      </c>
      <c r="E47" s="27">
        <v>0</v>
      </c>
      <c r="F47" s="22">
        <f>E47*C47</f>
        <v>0</v>
      </c>
      <c r="G47" s="27">
        <v>280</v>
      </c>
      <c r="H47" s="22">
        <f>G47</f>
        <v>280</v>
      </c>
      <c r="I47" s="34" t="s">
        <v>16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10" customFormat="1" ht="14.25">
      <c r="A48" s="27">
        <v>3</v>
      </c>
      <c r="B48" s="26" t="s">
        <v>12</v>
      </c>
      <c r="C48" s="27">
        <v>1</v>
      </c>
      <c r="D48" s="27" t="s">
        <v>9</v>
      </c>
      <c r="E48" s="27">
        <v>0</v>
      </c>
      <c r="F48" s="22">
        <v>0</v>
      </c>
      <c r="G48" s="27">
        <v>100</v>
      </c>
      <c r="H48" s="22">
        <f>G48</f>
        <v>100</v>
      </c>
      <c r="I48" s="34" t="s">
        <v>13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256" ht="14.25">
      <c r="A49" s="62"/>
      <c r="B49" s="63" t="s">
        <v>26</v>
      </c>
      <c r="C49" s="87" t="s">
        <v>14</v>
      </c>
      <c r="D49" s="88"/>
      <c r="E49" s="89"/>
      <c r="F49" s="90">
        <f>SUM(F43,H43,F44,H46:H48)</f>
        <v>31438.512499999997</v>
      </c>
      <c r="G49" s="91"/>
      <c r="H49" s="92"/>
      <c r="I49" s="64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</sheetData>
  <mergeCells count="23">
    <mergeCell ref="A13:B13"/>
    <mergeCell ref="A30:B30"/>
    <mergeCell ref="A19:B19"/>
    <mergeCell ref="A27:B27"/>
    <mergeCell ref="A22:B22"/>
    <mergeCell ref="A5:I5"/>
    <mergeCell ref="A6:A7"/>
    <mergeCell ref="B6:B7"/>
    <mergeCell ref="C6:C7"/>
    <mergeCell ref="D6:D7"/>
    <mergeCell ref="G6:H6"/>
    <mergeCell ref="I6:I7"/>
    <mergeCell ref="E6:F6"/>
    <mergeCell ref="A2:I2"/>
    <mergeCell ref="A35:B35"/>
    <mergeCell ref="C49:E49"/>
    <mergeCell ref="F49:H49"/>
    <mergeCell ref="C43:E43"/>
    <mergeCell ref="F44:H44"/>
    <mergeCell ref="C44:E44"/>
    <mergeCell ref="A37:B37"/>
    <mergeCell ref="A3:I3"/>
    <mergeCell ref="A4:I4"/>
  </mergeCells>
  <printOptions/>
  <pageMargins left="0.7479166666666667" right="0.7479166666666667" top="0.89" bottom="0.9840277777777778" header="0.5118055555555556" footer="0.5118055555555556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2010-12-21T07:11:15Z</cp:lastPrinted>
  <dcterms:created xsi:type="dcterms:W3CDTF">2006-09-24T05:52:42Z</dcterms:created>
  <dcterms:modified xsi:type="dcterms:W3CDTF">2012-07-09T01:31:24Z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