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80" tabRatio="143" activeTab="0"/>
  </bookViews>
  <sheets>
    <sheet name="方案" sheetId="1" r:id="rId1"/>
  </sheets>
  <definedNames>
    <definedName name="_xlnm.Print_Area" localSheetId="0">'方案'!$A$1:$I$83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<sst xmlns="http://schemas.openxmlformats.org/spreadsheetml/2006/main" count="283" uniqueCount="148">
  <si>
    <t>北京齐家盛装饰南昌分公司工程报价单</t>
  </si>
  <si>
    <t>京城唯一透明化报价，核算成本才是硬道理</t>
  </si>
  <si>
    <t>业主：郭先生   电话：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</si>
  <si>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</si>
  <si>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</si>
  <si>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</si>
  <si>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</si>
  <si>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</si>
  <si>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</si>
  <si>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</si>
  <si>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</si>
  <si>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</si>
  <si>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</si>
  <si>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墙面批灰</t>
  </si>
  <si>
    <t>㎡</t>
  </si>
  <si>
    <t>墙面膏灰局部批荡找平，墙面开槽处石膏找平，贴布，挂网或滚涂墙固等。</t>
  </si>
  <si>
    <t>顶面刷漆</t>
  </si>
  <si>
    <t>批刮多乐士腻子二至三遍，打磨平整。刷底漆一遍，多乐士家丽安净味面漆二遍。(不含特殊处理)</t>
  </si>
  <si>
    <t>墙面刷漆</t>
  </si>
  <si>
    <t>地面找平</t>
  </si>
  <si>
    <t>海螺牌32.5硅酸盐水泥、中砂水泥沙浆地面找平。</t>
  </si>
  <si>
    <t>客餐厅吊顶</t>
  </si>
  <si>
    <t>轻钢龙骨做骨架,龙牌石膏板造型饰面。或按95元/米计算(宽度在500mm以内）（不含饰面处理费）</t>
  </si>
  <si>
    <t>过道吊顶</t>
  </si>
  <si>
    <t>拆墙（12墙）</t>
  </si>
  <si>
    <t>拆墙，水泥砂浆修补。</t>
  </si>
  <si>
    <t>装饰酒柜</t>
  </si>
  <si>
    <t>芸林E1级大芯板衬底,3厘饰面板饰面,背板为一级9厘板，同木质实木线条收边,刷多乐士清漆,底漆三遍,面漆二遍.（面积＞1m2）含隔板，（不含五金件，玻璃）按展开面积计算,含油漆（柜内刷清漆,着色漆另计.柜内贴波音软皮按15元/㎡另计，欧式，中式柜子价格另计）。</t>
  </si>
  <si>
    <t>电视背景墙</t>
  </si>
  <si>
    <t>项</t>
  </si>
  <si>
    <t>石膏板造型刷白。（墙纸价格另计）</t>
  </si>
  <si>
    <t>过门石</t>
  </si>
  <si>
    <t>块</t>
  </si>
  <si>
    <t>水泥砂浆铺贴黑金沙大理石（大理石客户自购）</t>
  </si>
  <si>
    <t>二、主卧</t>
  </si>
  <si>
    <t>石膏线</t>
  </si>
  <si>
    <t>m</t>
  </si>
  <si>
    <t>成品石膏线粘贴。</t>
  </si>
  <si>
    <t>飘窗倒水泥板</t>
  </si>
  <si>
    <t>水泥钢筋制作水泥板，安装。</t>
  </si>
  <si>
    <t>三、书房兼客房</t>
  </si>
  <si>
    <t>四、次卧</t>
  </si>
  <si>
    <t>五、厨房</t>
  </si>
  <si>
    <t>包立管</t>
  </si>
  <si>
    <t>根</t>
  </si>
  <si>
    <t>红砖包管,水泥沙浆抹灰（不含表层装饰）宽度350mm以下，超出另计</t>
  </si>
  <si>
    <t>铺地砖</t>
  </si>
  <si>
    <t>海螺牌32.5硅酸盐水泥、中砂水泥沙浆铺贴。规格≥250mm≤800mm　不含找平、拉毛、及墙面处理(主材、勾缝剂业主自购，贴砖厚度不超过30mm，超出此高度补材料价格)</t>
  </si>
  <si>
    <t>贴墙砖</t>
  </si>
  <si>
    <t>六、卫生间</t>
  </si>
  <si>
    <t>海螺牌32.5硅酸盐水泥、中砂水泥沙浆铺贴。规格≥250mm≤800mm　不含找平、拉毛、及墙面处理(主材、勾缝剂业主自购，贴砖厚度不超过40mm，超出此高度补材料价格)</t>
  </si>
  <si>
    <t>墙地面做防水</t>
  </si>
  <si>
    <t>雷邦士防水涂料两遍，（高度1.8M)。</t>
  </si>
  <si>
    <t>七、客厅阳台</t>
  </si>
  <si>
    <t>墙面处理</t>
  </si>
  <si>
    <t>墙面打点，拉毛处理。</t>
  </si>
  <si>
    <t>雷邦士防水涂料两遍，（高度0.3M)。</t>
  </si>
  <si>
    <t>储物柜</t>
  </si>
  <si>
    <t>七、厨房小阳台</t>
  </si>
  <si>
    <t>八、</t>
  </si>
  <si>
    <t>水电改造</t>
  </si>
  <si>
    <t>电路改造，给水改造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</si>
  <si>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开关插座面板45位</t>
  </si>
  <si>
    <t>排水改造</t>
  </si>
  <si>
    <t>港丰牌PVC排水管，接头、配件、安装。水龙头、三角阀、软管等墙外部件由业主自购。</t>
  </si>
  <si>
    <t>成本核算</t>
  </si>
  <si>
    <t>材料</t>
  </si>
  <si>
    <t>九、</t>
  </si>
  <si>
    <t>管理费</t>
  </si>
  <si>
    <t>总价*8%</t>
  </si>
  <si>
    <t>62*60*0.08=297（墙地砖管理费）</t>
  </si>
  <si>
    <t>十、</t>
  </si>
  <si>
    <t>毛利润</t>
  </si>
  <si>
    <t>总价*17%</t>
  </si>
  <si>
    <t>十一、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</si>
  <si>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</si>
  <si>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</si>
  <si>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</si>
  <si>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</si>
  <si>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</si>
  <si>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十二、</t>
  </si>
  <si>
    <t>设计费</t>
  </si>
  <si>
    <t>效果图，详细施工图，整体设计</t>
  </si>
  <si>
    <t>十五、</t>
  </si>
  <si>
    <t>水电安装</t>
  </si>
  <si>
    <t>灯具，五金挂件安装</t>
  </si>
  <si>
    <t>开关面板，普通灯具，五金件安装</t>
  </si>
  <si>
    <t>十六、</t>
  </si>
  <si>
    <t>总价</t>
  </si>
  <si>
    <t>总计</t>
  </si>
  <si>
    <t xml:space="preserve">                       </t>
  </si>
  <si>
    <t>预算员：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</si>
  <si>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</si>
  <si>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</si>
  <si>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</si>
  <si>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</si>
  <si>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</si>
  <si>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</si>
  <si>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</si>
  <si>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本报价所有木质工程都含油漆。</t>
  </si>
  <si>
    <t>本报价不含税金及物业装修押金，物业管理处所交一切费用、押金由业主支付。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</si>
  <si>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</si>
  <si>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</si>
  <si>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</si>
  <si>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</si>
  <si>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</si>
  <si>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</si>
  <si>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</si>
  <si>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r>
      <t>45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SOK</t>
    </r>
    <r>
      <rPr>
        <sz val="10"/>
        <color indexed="8"/>
        <rFont val="宋体"/>
        <family val="0"/>
      </rPr>
      <t>）</t>
    </r>
  </si>
  <si>
    <t>客餐厅复合地板</t>
  </si>
  <si>
    <t>德品地板</t>
  </si>
  <si>
    <t>卧室复合地板</t>
  </si>
  <si>
    <t>阳台地砖</t>
  </si>
  <si>
    <r>
      <t>广东品牌萨米特（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</si>
  <si>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厨房地砖</t>
  </si>
  <si>
    <t>厨房墙砖</t>
  </si>
  <si>
    <r>
      <t>广东品牌萨米特（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</si>
  <si>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</si>
  <si>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t>卫生间墙砖</t>
  </si>
  <si>
    <t>厨房整体橱柜</t>
  </si>
  <si>
    <t>以实际价格为准</t>
  </si>
  <si>
    <t>成品高分子免漆房门</t>
  </si>
  <si>
    <t>樘</t>
  </si>
  <si>
    <t>合室家高分子免漆房门</t>
  </si>
  <si>
    <t>卫生间铝合金门</t>
  </si>
  <si>
    <t>成品铝合金边框门</t>
  </si>
  <si>
    <t>厨房铝合金门</t>
  </si>
  <si>
    <t>卧室衣柜成品合金衣柜梭门</t>
  </si>
  <si>
    <t>成品合金碳钢衣柜梭门</t>
  </si>
  <si>
    <t>不锈钢双槽洗菜盆</t>
  </si>
  <si>
    <t>套</t>
  </si>
  <si>
    <t>广东华能不锈钢双槽</t>
  </si>
  <si>
    <t>座便器</t>
  </si>
  <si>
    <r>
      <t>品牌“金牌”洁具</t>
    </r>
    <r>
      <rPr>
        <sz val="10"/>
        <color indexed="8"/>
        <rFont val="Times New Roman"/>
        <family val="1"/>
      </rPr>
      <t xml:space="preserve"> </t>
    </r>
  </si>
  <si>
    <t>洗面盆台盆低柜</t>
  </si>
  <si>
    <t>混合龙头</t>
  </si>
  <si>
    <t>三角阀软管洗衣机龙头等</t>
  </si>
  <si>
    <t>五金件</t>
  </si>
  <si>
    <t>浴巾架/毛巾环/纸巾盒等(以实际价格为准)</t>
  </si>
  <si>
    <t>灯具</t>
  </si>
  <si>
    <t>集成吊顶</t>
  </si>
  <si>
    <t>花洒</t>
  </si>
  <si>
    <t>品牌“日丰”</t>
  </si>
  <si>
    <t>合计</t>
  </si>
  <si>
    <t>以上仅供参考</t>
  </si>
  <si>
    <t xml:space="preserve">          2012年 6  月   日</t>
  </si>
  <si>
    <t xml:space="preserve">        2012年 6  月   日</t>
  </si>
  <si>
    <t>工程地址：力高国际城15栋 单元  室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</si>
</sst>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.00_);[Red]\(0.00\)"/>
    <numFmt numFmtId="187" formatCode="0.00_ "/>
  </numFmts>
  <fonts count="25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0"/>
      <color indexed="63"/>
      <name val="Times New Roman"/>
      <family val="1"/>
    </font>
    <font>
      <b/>
      <sz val="16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b/>
      <sz val="14"/>
      <color indexed="63"/>
      <name val="宋体"/>
      <family val="0"/>
    </font>
    <font>
      <b/>
      <sz val="11"/>
      <color indexed="63"/>
      <name val="宋体"/>
      <family val="0"/>
    </font>
    <font>
      <b/>
      <sz val="18"/>
      <color indexed="63"/>
      <name val="宋体"/>
      <family val="0"/>
    </font>
    <font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186" fontId="12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2" fillId="4" borderId="2" xfId="0" applyNumberFormat="1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186" fontId="11" fillId="3" borderId="2" xfId="0" applyNumberFormat="1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187" fontId="12" fillId="6" borderId="2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left" vertical="center"/>
    </xf>
    <xf numFmtId="187" fontId="12" fillId="0" borderId="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187" fontId="12" fillId="4" borderId="2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/>
    </xf>
    <xf numFmtId="9" fontId="12" fillId="4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justify" vertical="center"/>
    </xf>
    <xf numFmtId="0" fontId="0" fillId="7" borderId="2" xfId="0" applyFill="1" applyBorder="1" applyAlignment="1">
      <alignment vertical="center"/>
    </xf>
    <xf numFmtId="0" fontId="23" fillId="2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9" fontId="12" fillId="4" borderId="1" xfId="0" applyNumberFormat="1" applyFont="1" applyFill="1" applyBorder="1" applyAlignment="1">
      <alignment horizontal="center" vertical="center"/>
    </xf>
    <xf numFmtId="9" fontId="12" fillId="4" borderId="3" xfId="0" applyNumberFormat="1" applyFont="1" applyFill="1" applyBorder="1" applyAlignment="1">
      <alignment horizontal="center" vertical="center"/>
    </xf>
    <xf numFmtId="187" fontId="11" fillId="4" borderId="6" xfId="0" applyNumberFormat="1" applyFont="1" applyFill="1" applyBorder="1" applyAlignment="1">
      <alignment horizontal="center" vertical="center"/>
    </xf>
    <xf numFmtId="187" fontId="11" fillId="4" borderId="1" xfId="0" applyNumberFormat="1" applyFont="1" applyFill="1" applyBorder="1" applyAlignment="1">
      <alignment horizontal="center" vertical="center"/>
    </xf>
    <xf numFmtId="187" fontId="11" fillId="4" borderId="3" xfId="0" applyNumberFormat="1" applyFont="1" applyFill="1" applyBorder="1" applyAlignment="1">
      <alignment horizontal="center" vertical="center"/>
    </xf>
    <xf numFmtId="9" fontId="13" fillId="3" borderId="6" xfId="0" applyNumberFormat="1" applyFont="1" applyFill="1" applyBorder="1" applyAlignment="1">
      <alignment horizontal="center" vertical="center"/>
    </xf>
    <xf numFmtId="9" fontId="13" fillId="3" borderId="1" xfId="0" applyNumberFormat="1" applyFont="1" applyFill="1" applyBorder="1" applyAlignment="1">
      <alignment horizontal="center" vertical="center"/>
    </xf>
    <xf numFmtId="9" fontId="13" fillId="3" borderId="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6.625" style="1" customWidth="1"/>
    <col min="2" max="2" width="15.50390625" style="2" customWidth="1"/>
    <col min="3" max="3" width="6.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5.50390625" style="2" customWidth="1"/>
    <col min="10" max="10" width="9.25390625" style="5" bestFit="1" customWidth="1"/>
    <col min="11" max="11" width="9.375" style="5" bestFit="1" customWidth="1"/>
    <col min="12" max="12" width="12.50390625" style="5" bestFit="1" customWidth="1"/>
    <col min="13" max="30" width="9.25390625" style="5" bestFit="1" customWidth="1"/>
    <col min="31" max="16384" width="9.00390625" style="5" bestFit="1" customWidth="1"/>
  </cols>
  <sheetData>
    <row r="1" spans="1:15" s="6" customFormat="1" ht="22.5" customHeight="1">
      <c r="A1" s="152" t="s">
        <v>0</v>
      </c>
      <c r="B1" s="153"/>
      <c r="C1" s="153"/>
      <c r="D1" s="153"/>
      <c r="E1" s="153"/>
      <c r="F1" s="153"/>
      <c r="G1" s="153"/>
      <c r="H1" s="153"/>
      <c r="I1" s="154"/>
      <c r="J1" s="71"/>
      <c r="K1" s="71"/>
      <c r="L1" s="71"/>
      <c r="M1" s="71"/>
      <c r="N1" s="71"/>
      <c r="O1" s="71"/>
    </row>
    <row r="2" spans="1:15" s="6" customFormat="1" ht="22.5" customHeight="1">
      <c r="A2" s="155" t="s">
        <v>1</v>
      </c>
      <c r="B2" s="156"/>
      <c r="C2" s="157"/>
      <c r="D2" s="157"/>
      <c r="E2" s="157"/>
      <c r="F2" s="157"/>
      <c r="G2" s="157"/>
      <c r="H2" s="157"/>
      <c r="I2" s="157"/>
      <c r="J2" s="71"/>
      <c r="K2" s="71"/>
      <c r="L2" s="71"/>
      <c r="M2" s="71"/>
      <c r="N2" s="71"/>
      <c r="O2" s="71"/>
    </row>
    <row r="3" spans="1:15" s="6" customFormat="1" ht="22.5" customHeight="1">
      <c r="A3" s="158" t="s">
        <v>147</v>
      </c>
      <c r="B3" s="159"/>
      <c r="C3" s="159"/>
      <c r="D3" s="159"/>
      <c r="E3" s="159"/>
      <c r="F3" s="159"/>
      <c r="G3" s="159"/>
      <c r="H3" s="159"/>
      <c r="I3" s="160"/>
      <c r="J3" s="71"/>
      <c r="K3" s="71"/>
      <c r="L3" s="71"/>
      <c r="M3" s="71"/>
      <c r="N3" s="71"/>
      <c r="O3" s="71"/>
    </row>
    <row r="4" spans="1:15" s="6" customFormat="1" ht="22.5" customHeight="1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71"/>
      <c r="K4" s="71"/>
      <c r="L4" s="71"/>
      <c r="M4" s="71"/>
      <c r="N4" s="71"/>
      <c r="O4" s="71"/>
    </row>
    <row r="5" spans="1:15" s="7" customFormat="1" ht="19.5" customHeight="1">
      <c r="A5" s="186" t="s">
        <v>3</v>
      </c>
      <c r="B5" s="188" t="s">
        <v>4</v>
      </c>
      <c r="C5" s="188" t="s">
        <v>5</v>
      </c>
      <c r="D5" s="188" t="s">
        <v>6</v>
      </c>
      <c r="E5" s="162" t="s">
        <v>7</v>
      </c>
      <c r="F5" s="163"/>
      <c r="G5" s="162" t="s">
        <v>8</v>
      </c>
      <c r="H5" s="163"/>
      <c r="I5" s="188" t="s">
        <v>9</v>
      </c>
      <c r="K5" s="72"/>
      <c r="L5" s="72"/>
      <c r="M5" s="72"/>
      <c r="N5" s="72"/>
      <c r="O5" s="72"/>
    </row>
    <row r="6" spans="1:15" ht="18.75" customHeight="1">
      <c r="A6" s="187"/>
      <c r="B6" s="189"/>
      <c r="C6" s="189"/>
      <c r="D6" s="189"/>
      <c r="E6" s="16" t="s">
        <v>10</v>
      </c>
      <c r="F6" s="16" t="s">
        <v>11</v>
      </c>
      <c r="G6" s="16" t="s">
        <v>10</v>
      </c>
      <c r="H6" s="16" t="s">
        <v>11</v>
      </c>
      <c r="I6" s="189"/>
      <c r="J6" s="72"/>
      <c r="K6" s="11"/>
      <c r="L6" s="11"/>
      <c r="M6" s="11"/>
      <c r="N6" s="11"/>
      <c r="O6" s="11"/>
    </row>
    <row r="7" spans="1:15" ht="18" customHeight="1">
      <c r="A7" s="164" t="s">
        <v>12</v>
      </c>
      <c r="B7" s="165"/>
      <c r="C7" s="66"/>
      <c r="D7" s="66"/>
      <c r="E7" s="65"/>
      <c r="F7" s="65"/>
      <c r="G7" s="66"/>
      <c r="H7" s="65"/>
      <c r="I7" s="95"/>
      <c r="J7" s="11"/>
      <c r="K7" s="11"/>
      <c r="L7" s="11"/>
      <c r="M7" s="11"/>
      <c r="N7" s="11"/>
      <c r="O7" s="11"/>
    </row>
    <row r="8" spans="1:15" s="9" customFormat="1" ht="30" customHeight="1">
      <c r="A8" s="19">
        <v>1</v>
      </c>
      <c r="B8" s="20" t="s">
        <v>13</v>
      </c>
      <c r="C8" s="21">
        <f>28.1*2.8</f>
        <v>78.67999999999999</v>
      </c>
      <c r="D8" s="21" t="s">
        <v>14</v>
      </c>
      <c r="E8" s="21">
        <v>3</v>
      </c>
      <c r="F8" s="22">
        <f>C8*E8</f>
        <v>236.03999999999996</v>
      </c>
      <c r="G8" s="21">
        <v>3</v>
      </c>
      <c r="H8" s="22">
        <f>C8*G8</f>
        <v>236.03999999999996</v>
      </c>
      <c r="I8" s="46" t="s">
        <v>15</v>
      </c>
      <c r="J8" s="15"/>
      <c r="K8" s="74"/>
      <c r="L8" s="74"/>
      <c r="M8" s="74"/>
      <c r="N8" s="74"/>
      <c r="O8" s="74"/>
    </row>
    <row r="9" spans="1:15" s="9" customFormat="1" ht="30.75" customHeight="1">
      <c r="A9" s="19">
        <v>2</v>
      </c>
      <c r="B9" s="20" t="s">
        <v>16</v>
      </c>
      <c r="C9" s="21">
        <v>29.3</v>
      </c>
      <c r="D9" s="21" t="s">
        <v>14</v>
      </c>
      <c r="E9" s="21">
        <v>9</v>
      </c>
      <c r="F9" s="22">
        <f aca="true" t="shared" si="0" ref="F9:F14">E9*C9</f>
        <v>263.7</v>
      </c>
      <c r="G9" s="21">
        <v>12</v>
      </c>
      <c r="H9" s="22">
        <f>C9*G9</f>
        <v>351.6</v>
      </c>
      <c r="I9" s="46" t="s">
        <v>17</v>
      </c>
      <c r="J9" s="73"/>
      <c r="K9" s="73"/>
      <c r="L9" s="73"/>
      <c r="M9" s="73"/>
      <c r="N9" s="73"/>
      <c r="O9" s="73"/>
    </row>
    <row r="10" spans="1:15" s="8" customFormat="1" ht="31.5" customHeight="1">
      <c r="A10" s="19">
        <v>3</v>
      </c>
      <c r="B10" s="20" t="s">
        <v>18</v>
      </c>
      <c r="C10" s="21">
        <f>28.1*2.8</f>
        <v>78.67999999999999</v>
      </c>
      <c r="D10" s="21" t="s">
        <v>14</v>
      </c>
      <c r="E10" s="21">
        <v>9</v>
      </c>
      <c r="F10" s="22">
        <f t="shared" si="0"/>
        <v>708.1199999999999</v>
      </c>
      <c r="G10" s="21">
        <v>12</v>
      </c>
      <c r="H10" s="22">
        <f aca="true" t="shared" si="1" ref="H10:H17">G10*C10</f>
        <v>944.1599999999999</v>
      </c>
      <c r="I10" s="46" t="s">
        <v>17</v>
      </c>
      <c r="J10" s="14"/>
      <c r="K10" s="14"/>
      <c r="L10" s="14"/>
      <c r="M10" s="14"/>
      <c r="N10" s="14"/>
      <c r="O10" s="14"/>
    </row>
    <row r="11" spans="1:15" ht="25.5" customHeight="1">
      <c r="A11" s="19">
        <v>4</v>
      </c>
      <c r="B11" s="20" t="s">
        <v>19</v>
      </c>
      <c r="C11" s="21">
        <v>29.3</v>
      </c>
      <c r="D11" s="21" t="s">
        <v>14</v>
      </c>
      <c r="E11" s="21">
        <v>15</v>
      </c>
      <c r="F11" s="22">
        <f t="shared" si="0"/>
        <v>439.5</v>
      </c>
      <c r="G11" s="21">
        <v>15</v>
      </c>
      <c r="H11" s="22">
        <f t="shared" si="1"/>
        <v>439.5</v>
      </c>
      <c r="I11" s="24" t="s">
        <v>20</v>
      </c>
      <c r="J11" s="11"/>
      <c r="K11" s="11"/>
      <c r="L11" s="11"/>
      <c r="M11" s="11"/>
      <c r="N11" s="11"/>
      <c r="O11" s="11"/>
    </row>
    <row r="12" spans="1:15" ht="24.75" customHeight="1">
      <c r="A12" s="19">
        <v>5</v>
      </c>
      <c r="B12" s="25" t="s">
        <v>21</v>
      </c>
      <c r="C12" s="21">
        <v>20</v>
      </c>
      <c r="D12" s="21" t="s">
        <v>14</v>
      </c>
      <c r="E12" s="64">
        <v>45</v>
      </c>
      <c r="F12" s="22">
        <f t="shared" si="0"/>
        <v>900</v>
      </c>
      <c r="G12" s="26">
        <v>50</v>
      </c>
      <c r="H12" s="22">
        <f t="shared" si="1"/>
        <v>1000</v>
      </c>
      <c r="I12" s="24" t="s">
        <v>22</v>
      </c>
      <c r="J12" s="11"/>
      <c r="K12" s="11"/>
      <c r="M12" s="11"/>
      <c r="N12" s="11"/>
      <c r="O12" s="11"/>
    </row>
    <row r="13" spans="1:15" ht="24.75" customHeight="1">
      <c r="A13" s="19">
        <v>6</v>
      </c>
      <c r="B13" s="25" t="s">
        <v>23</v>
      </c>
      <c r="C13" s="21">
        <v>8</v>
      </c>
      <c r="D13" s="21" t="s">
        <v>14</v>
      </c>
      <c r="E13" s="64">
        <v>45</v>
      </c>
      <c r="F13" s="22">
        <f t="shared" si="0"/>
        <v>360</v>
      </c>
      <c r="G13" s="26">
        <v>50</v>
      </c>
      <c r="H13" s="22">
        <f t="shared" si="1"/>
        <v>400</v>
      </c>
      <c r="I13" s="24" t="s">
        <v>22</v>
      </c>
      <c r="J13" s="11"/>
      <c r="K13" s="11"/>
      <c r="L13" s="11"/>
      <c r="M13" s="11"/>
      <c r="N13" s="11"/>
      <c r="O13" s="11"/>
    </row>
    <row r="14" spans="1:9" ht="24.75" customHeight="1">
      <c r="A14" s="19">
        <v>7</v>
      </c>
      <c r="B14" s="25" t="s">
        <v>24</v>
      </c>
      <c r="C14" s="21">
        <f>1.2*2.6+1.5</f>
        <v>4.62</v>
      </c>
      <c r="D14" s="21" t="s">
        <v>14</v>
      </c>
      <c r="E14" s="107">
        <v>6</v>
      </c>
      <c r="F14" s="22">
        <f t="shared" si="0"/>
        <v>27.72</v>
      </c>
      <c r="G14" s="108">
        <v>40</v>
      </c>
      <c r="H14" s="22">
        <f t="shared" si="1"/>
        <v>184.8</v>
      </c>
      <c r="I14" s="24" t="s">
        <v>25</v>
      </c>
    </row>
    <row r="15" spans="1:9" s="54" customFormat="1" ht="49.5" customHeight="1">
      <c r="A15" s="131">
        <v>8</v>
      </c>
      <c r="B15" s="51" t="s">
        <v>26</v>
      </c>
      <c r="C15" s="135">
        <f>1*2.2*3.5</f>
        <v>7.700000000000001</v>
      </c>
      <c r="D15" s="131" t="s">
        <v>14</v>
      </c>
      <c r="E15" s="133">
        <v>80</v>
      </c>
      <c r="F15" s="131">
        <f>C15*E15</f>
        <v>616.0000000000001</v>
      </c>
      <c r="G15" s="132">
        <v>90</v>
      </c>
      <c r="H15" s="134">
        <f t="shared" si="1"/>
        <v>693.0000000000001</v>
      </c>
      <c r="I15" s="130" t="s">
        <v>27</v>
      </c>
    </row>
    <row r="16" spans="1:9" s="69" customFormat="1" ht="30" customHeight="1">
      <c r="A16" s="21">
        <v>9</v>
      </c>
      <c r="B16" s="20" t="s">
        <v>28</v>
      </c>
      <c r="C16" s="126">
        <v>1</v>
      </c>
      <c r="D16" s="21" t="s">
        <v>29</v>
      </c>
      <c r="E16" s="127">
        <v>300</v>
      </c>
      <c r="F16" s="21">
        <f>C16*E16</f>
        <v>300</v>
      </c>
      <c r="G16" s="128">
        <v>550</v>
      </c>
      <c r="H16" s="22">
        <f t="shared" si="1"/>
        <v>550</v>
      </c>
      <c r="I16" s="129" t="s">
        <v>30</v>
      </c>
    </row>
    <row r="17" spans="1:30" s="9" customFormat="1" ht="31.5" customHeight="1">
      <c r="A17" s="19">
        <v>10</v>
      </c>
      <c r="B17" s="20" t="s">
        <v>31</v>
      </c>
      <c r="C17" s="49">
        <v>1</v>
      </c>
      <c r="D17" s="21" t="s">
        <v>32</v>
      </c>
      <c r="E17" s="21">
        <v>10</v>
      </c>
      <c r="F17" s="22">
        <f>E17*C17</f>
        <v>10</v>
      </c>
      <c r="G17" s="21">
        <v>15</v>
      </c>
      <c r="H17" s="22">
        <f t="shared" si="1"/>
        <v>15</v>
      </c>
      <c r="I17" s="23" t="s">
        <v>33</v>
      </c>
      <c r="J17" s="76"/>
      <c r="K17" s="76"/>
      <c r="L17" s="7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9" ht="18" customHeight="1">
      <c r="A18" s="166" t="s">
        <v>34</v>
      </c>
      <c r="B18" s="167"/>
      <c r="C18" s="17"/>
      <c r="D18" s="17"/>
      <c r="E18" s="15"/>
      <c r="F18" s="15"/>
      <c r="G18" s="17"/>
      <c r="H18" s="15"/>
      <c r="I18" s="18"/>
    </row>
    <row r="19" spans="1:15" s="9" customFormat="1" ht="25.5" customHeight="1">
      <c r="A19" s="19">
        <v>1</v>
      </c>
      <c r="B19" s="20" t="s">
        <v>13</v>
      </c>
      <c r="C19" s="21">
        <f>14.6*2.8</f>
        <v>40.879999999999995</v>
      </c>
      <c r="D19" s="21" t="s">
        <v>14</v>
      </c>
      <c r="E19" s="21">
        <v>3</v>
      </c>
      <c r="F19" s="22">
        <f>C19*E19</f>
        <v>122.63999999999999</v>
      </c>
      <c r="G19" s="21">
        <v>3</v>
      </c>
      <c r="H19" s="22">
        <f>C19*G19</f>
        <v>122.63999999999999</v>
      </c>
      <c r="I19" s="46" t="s">
        <v>15</v>
      </c>
      <c r="J19" s="15"/>
      <c r="K19" s="74"/>
      <c r="L19" s="74"/>
      <c r="M19" s="74"/>
      <c r="N19" s="74"/>
      <c r="O19" s="74"/>
    </row>
    <row r="20" spans="1:9" s="9" customFormat="1" ht="27.75" customHeight="1">
      <c r="A20" s="47">
        <v>2</v>
      </c>
      <c r="B20" s="20" t="s">
        <v>16</v>
      </c>
      <c r="C20" s="21">
        <v>13.2</v>
      </c>
      <c r="D20" s="21" t="s">
        <v>14</v>
      </c>
      <c r="E20" s="21">
        <v>9</v>
      </c>
      <c r="F20" s="22">
        <f>E20*C20</f>
        <v>118.8</v>
      </c>
      <c r="G20" s="21">
        <v>12</v>
      </c>
      <c r="H20" s="22">
        <f>G20*C20</f>
        <v>158.39999999999998</v>
      </c>
      <c r="I20" s="46" t="s">
        <v>17</v>
      </c>
    </row>
    <row r="21" spans="1:9" s="8" customFormat="1" ht="30.75" customHeight="1">
      <c r="A21" s="19">
        <v>3</v>
      </c>
      <c r="B21" s="20" t="s">
        <v>18</v>
      </c>
      <c r="C21" s="21">
        <f>14.6*2.8</f>
        <v>40.879999999999995</v>
      </c>
      <c r="D21" s="21" t="s">
        <v>14</v>
      </c>
      <c r="E21" s="21">
        <v>9</v>
      </c>
      <c r="F21" s="22">
        <f>E21*C21</f>
        <v>367.91999999999996</v>
      </c>
      <c r="G21" s="21">
        <v>12</v>
      </c>
      <c r="H21" s="22">
        <f>G21*C21</f>
        <v>490.55999999999995</v>
      </c>
      <c r="I21" s="46" t="s">
        <v>17</v>
      </c>
    </row>
    <row r="22" spans="1:9" s="69" customFormat="1" ht="30" customHeight="1">
      <c r="A22" s="21">
        <v>6</v>
      </c>
      <c r="B22" s="20" t="s">
        <v>35</v>
      </c>
      <c r="C22" s="126">
        <v>14.6</v>
      </c>
      <c r="D22" s="21" t="s">
        <v>36</v>
      </c>
      <c r="E22" s="127">
        <v>6</v>
      </c>
      <c r="F22" s="21">
        <f>C22*E22</f>
        <v>87.6</v>
      </c>
      <c r="G22" s="128">
        <v>8</v>
      </c>
      <c r="H22" s="22">
        <f>G22*C22</f>
        <v>116.8</v>
      </c>
      <c r="I22" s="129" t="s">
        <v>37</v>
      </c>
    </row>
    <row r="23" spans="1:15" ht="25.5" customHeight="1">
      <c r="A23" s="19">
        <v>7</v>
      </c>
      <c r="B23" s="20" t="s">
        <v>19</v>
      </c>
      <c r="C23" s="21">
        <v>13.2</v>
      </c>
      <c r="D23" s="21" t="s">
        <v>14</v>
      </c>
      <c r="E23" s="21">
        <v>15</v>
      </c>
      <c r="F23" s="22">
        <f>E23*C23</f>
        <v>198</v>
      </c>
      <c r="G23" s="21">
        <v>15</v>
      </c>
      <c r="H23" s="22">
        <f>G23*C23</f>
        <v>198</v>
      </c>
      <c r="I23" s="24" t="s">
        <v>20</v>
      </c>
      <c r="J23" s="11"/>
      <c r="K23" s="11"/>
      <c r="L23" s="11"/>
      <c r="M23" s="11"/>
      <c r="N23" s="11"/>
      <c r="O23" s="11"/>
    </row>
    <row r="24" spans="1:9" s="118" customFormat="1" ht="30" customHeight="1">
      <c r="A24" s="19">
        <v>8</v>
      </c>
      <c r="B24" s="125" t="s">
        <v>38</v>
      </c>
      <c r="C24" s="124">
        <v>1</v>
      </c>
      <c r="D24" s="122" t="s">
        <v>29</v>
      </c>
      <c r="E24" s="123">
        <v>80</v>
      </c>
      <c r="F24" s="122">
        <f>C24*E24</f>
        <v>80</v>
      </c>
      <c r="G24" s="121">
        <v>80</v>
      </c>
      <c r="H24" s="120">
        <f>G24*C24</f>
        <v>80</v>
      </c>
      <c r="I24" s="119" t="s">
        <v>39</v>
      </c>
    </row>
    <row r="25" spans="1:9" ht="18" customHeight="1">
      <c r="A25" s="166" t="s">
        <v>40</v>
      </c>
      <c r="B25" s="167"/>
      <c r="C25" s="17"/>
      <c r="D25" s="17"/>
      <c r="E25" s="15"/>
      <c r="F25" s="15"/>
      <c r="G25" s="17"/>
      <c r="H25" s="15"/>
      <c r="I25" s="18"/>
    </row>
    <row r="26" spans="1:15" s="9" customFormat="1" ht="22.5" customHeight="1">
      <c r="A26" s="19">
        <v>1</v>
      </c>
      <c r="B26" s="20" t="s">
        <v>13</v>
      </c>
      <c r="C26" s="21">
        <f>10.6*2.8</f>
        <v>29.679999999999996</v>
      </c>
      <c r="D26" s="21" t="s">
        <v>14</v>
      </c>
      <c r="E26" s="21">
        <v>3</v>
      </c>
      <c r="F26" s="22">
        <f>C26*E26</f>
        <v>89.03999999999999</v>
      </c>
      <c r="G26" s="21">
        <v>3</v>
      </c>
      <c r="H26" s="22">
        <f>C26*G26</f>
        <v>89.03999999999999</v>
      </c>
      <c r="I26" s="46" t="s">
        <v>15</v>
      </c>
      <c r="J26" s="15"/>
      <c r="K26" s="74"/>
      <c r="L26" s="74"/>
      <c r="M26" s="74"/>
      <c r="N26" s="74"/>
      <c r="O26" s="74"/>
    </row>
    <row r="27" spans="1:9" s="9" customFormat="1" ht="27.75" customHeight="1">
      <c r="A27" s="19">
        <v>2</v>
      </c>
      <c r="B27" s="20" t="s">
        <v>16</v>
      </c>
      <c r="C27" s="21">
        <v>6.7</v>
      </c>
      <c r="D27" s="21" t="s">
        <v>14</v>
      </c>
      <c r="E27" s="21">
        <v>9</v>
      </c>
      <c r="F27" s="22">
        <f>E27*C27</f>
        <v>60.300000000000004</v>
      </c>
      <c r="G27" s="21">
        <v>12</v>
      </c>
      <c r="H27" s="22">
        <f>G27*C27</f>
        <v>80.4</v>
      </c>
      <c r="I27" s="46" t="s">
        <v>17</v>
      </c>
    </row>
    <row r="28" spans="1:9" s="8" customFormat="1" ht="29.25" customHeight="1">
      <c r="A28" s="19">
        <v>3</v>
      </c>
      <c r="B28" s="20" t="s">
        <v>18</v>
      </c>
      <c r="C28" s="21">
        <f>10.6*2.8</f>
        <v>29.679999999999996</v>
      </c>
      <c r="D28" s="21" t="s">
        <v>14</v>
      </c>
      <c r="E28" s="21">
        <v>9</v>
      </c>
      <c r="F28" s="22">
        <f>E28*C28</f>
        <v>267.11999999999995</v>
      </c>
      <c r="G28" s="21">
        <v>12</v>
      </c>
      <c r="H28" s="22">
        <f>G28*C28</f>
        <v>356.15999999999997</v>
      </c>
      <c r="I28" s="46" t="s">
        <v>17</v>
      </c>
    </row>
    <row r="29" spans="1:15" ht="25.5" customHeight="1">
      <c r="A29" s="19">
        <v>7</v>
      </c>
      <c r="B29" s="20" t="s">
        <v>19</v>
      </c>
      <c r="C29" s="21">
        <v>6.7</v>
      </c>
      <c r="D29" s="21" t="s">
        <v>14</v>
      </c>
      <c r="E29" s="21">
        <v>15</v>
      </c>
      <c r="F29" s="22">
        <f>E29*C29</f>
        <v>100.5</v>
      </c>
      <c r="G29" s="21">
        <v>15</v>
      </c>
      <c r="H29" s="22">
        <f>G29*C29</f>
        <v>100.5</v>
      </c>
      <c r="I29" s="24" t="s">
        <v>20</v>
      </c>
      <c r="J29" s="11"/>
      <c r="K29" s="11"/>
      <c r="L29" s="11"/>
      <c r="M29" s="11"/>
      <c r="N29" s="11"/>
      <c r="O29" s="11"/>
    </row>
    <row r="30" spans="1:9" ht="18" customHeight="1">
      <c r="A30" s="166" t="s">
        <v>41</v>
      </c>
      <c r="B30" s="167"/>
      <c r="C30" s="17"/>
      <c r="D30" s="17"/>
      <c r="E30" s="15"/>
      <c r="F30" s="15"/>
      <c r="G30" s="17"/>
      <c r="H30" s="15"/>
      <c r="I30" s="18"/>
    </row>
    <row r="31" spans="1:15" s="9" customFormat="1" ht="33.75" customHeight="1">
      <c r="A31" s="19">
        <v>1</v>
      </c>
      <c r="B31" s="20" t="s">
        <v>13</v>
      </c>
      <c r="C31" s="21">
        <f>13.2*2.8</f>
        <v>36.959999999999994</v>
      </c>
      <c r="D31" s="21" t="s">
        <v>14</v>
      </c>
      <c r="E31" s="21">
        <v>3</v>
      </c>
      <c r="F31" s="22">
        <f>C31*E31</f>
        <v>110.87999999999998</v>
      </c>
      <c r="G31" s="21">
        <v>3</v>
      </c>
      <c r="H31" s="22">
        <f>C31*G31</f>
        <v>110.87999999999998</v>
      </c>
      <c r="I31" s="46" t="s">
        <v>15</v>
      </c>
      <c r="J31" s="15"/>
      <c r="K31" s="74"/>
      <c r="L31" s="74"/>
      <c r="M31" s="74"/>
      <c r="N31" s="74"/>
      <c r="O31" s="74"/>
    </row>
    <row r="32" spans="1:9" s="9" customFormat="1" ht="27.75" customHeight="1">
      <c r="A32" s="19">
        <v>2</v>
      </c>
      <c r="B32" s="20" t="s">
        <v>16</v>
      </c>
      <c r="C32" s="21">
        <v>9.5</v>
      </c>
      <c r="D32" s="21" t="s">
        <v>14</v>
      </c>
      <c r="E32" s="21">
        <v>9</v>
      </c>
      <c r="F32" s="22">
        <f>E32*C32</f>
        <v>85.5</v>
      </c>
      <c r="G32" s="21">
        <v>12</v>
      </c>
      <c r="H32" s="22">
        <f>G32*C32</f>
        <v>114</v>
      </c>
      <c r="I32" s="46" t="s">
        <v>17</v>
      </c>
    </row>
    <row r="33" spans="1:9" s="8" customFormat="1" ht="29.25" customHeight="1">
      <c r="A33" s="19">
        <v>3</v>
      </c>
      <c r="B33" s="20" t="s">
        <v>18</v>
      </c>
      <c r="C33" s="21">
        <f>13.2*2.8</f>
        <v>36.959999999999994</v>
      </c>
      <c r="D33" s="21" t="s">
        <v>14</v>
      </c>
      <c r="E33" s="21">
        <v>9</v>
      </c>
      <c r="F33" s="22">
        <f>E33*C33</f>
        <v>332.63999999999993</v>
      </c>
      <c r="G33" s="21">
        <v>12</v>
      </c>
      <c r="H33" s="22">
        <f>G33*C33</f>
        <v>443.5199999999999</v>
      </c>
      <c r="I33" s="46" t="s">
        <v>17</v>
      </c>
    </row>
    <row r="34" spans="1:15" ht="25.5" customHeight="1">
      <c r="A34" s="19">
        <v>6</v>
      </c>
      <c r="B34" s="20" t="s">
        <v>19</v>
      </c>
      <c r="C34" s="21">
        <v>9.5</v>
      </c>
      <c r="D34" s="21" t="s">
        <v>14</v>
      </c>
      <c r="E34" s="21">
        <v>15</v>
      </c>
      <c r="F34" s="22">
        <f>E34*C34</f>
        <v>142.5</v>
      </c>
      <c r="G34" s="21">
        <v>15</v>
      </c>
      <c r="H34" s="22">
        <f>G34*C34</f>
        <v>142.5</v>
      </c>
      <c r="I34" s="24" t="s">
        <v>20</v>
      </c>
      <c r="J34" s="11"/>
      <c r="K34" s="11"/>
      <c r="L34" s="11"/>
      <c r="M34" s="11"/>
      <c r="N34" s="11"/>
      <c r="O34" s="11"/>
    </row>
    <row r="35" spans="1:9" ht="15.75" customHeight="1">
      <c r="A35" s="166" t="s">
        <v>42</v>
      </c>
      <c r="B35" s="167"/>
      <c r="C35" s="27"/>
      <c r="D35" s="27"/>
      <c r="E35" s="28"/>
      <c r="F35" s="28"/>
      <c r="G35" s="29"/>
      <c r="H35" s="28"/>
      <c r="I35" s="30"/>
    </row>
    <row r="36" spans="1:9" s="9" customFormat="1" ht="15.75" customHeight="1">
      <c r="A36" s="47">
        <v>1</v>
      </c>
      <c r="B36" s="20" t="s">
        <v>31</v>
      </c>
      <c r="C36" s="49">
        <v>2</v>
      </c>
      <c r="D36" s="21" t="s">
        <v>32</v>
      </c>
      <c r="E36" s="21">
        <v>10</v>
      </c>
      <c r="F36" s="22">
        <f>E36*C36</f>
        <v>20</v>
      </c>
      <c r="G36" s="21">
        <v>15</v>
      </c>
      <c r="H36" s="22">
        <f>G36*C36</f>
        <v>30</v>
      </c>
      <c r="I36" s="23" t="s">
        <v>33</v>
      </c>
    </row>
    <row r="37" spans="1:10" s="9" customFormat="1" ht="27.75" customHeight="1">
      <c r="A37" s="49">
        <v>2</v>
      </c>
      <c r="B37" s="20" t="s">
        <v>43</v>
      </c>
      <c r="C37" s="49">
        <v>1</v>
      </c>
      <c r="D37" s="21" t="s">
        <v>44</v>
      </c>
      <c r="E37" s="21">
        <v>85</v>
      </c>
      <c r="F37" s="22">
        <f>E37*C37</f>
        <v>85</v>
      </c>
      <c r="G37" s="21">
        <v>95</v>
      </c>
      <c r="H37" s="22">
        <f>G37*C37</f>
        <v>95</v>
      </c>
      <c r="I37" s="23" t="s">
        <v>45</v>
      </c>
      <c r="J37" s="97"/>
    </row>
    <row r="38" spans="1:9" ht="39.75" customHeight="1">
      <c r="A38" s="47">
        <v>3</v>
      </c>
      <c r="B38" s="20" t="s">
        <v>46</v>
      </c>
      <c r="C38" s="49">
        <v>4.8</v>
      </c>
      <c r="D38" s="21" t="s">
        <v>14</v>
      </c>
      <c r="E38" s="21">
        <v>10</v>
      </c>
      <c r="F38" s="22">
        <f>E38*C38</f>
        <v>48</v>
      </c>
      <c r="G38" s="21">
        <v>25</v>
      </c>
      <c r="H38" s="22">
        <f>G38*C38</f>
        <v>120</v>
      </c>
      <c r="I38" s="24" t="s">
        <v>47</v>
      </c>
    </row>
    <row r="39" spans="1:9" s="101" customFormat="1" ht="38.25" customHeight="1">
      <c r="A39" s="105">
        <v>4</v>
      </c>
      <c r="B39" s="106" t="s">
        <v>48</v>
      </c>
      <c r="C39" s="105">
        <f>8.9*2.5</f>
        <v>22.25</v>
      </c>
      <c r="D39" s="104" t="s">
        <v>14</v>
      </c>
      <c r="E39" s="104">
        <v>10</v>
      </c>
      <c r="F39" s="103">
        <f>E39*C39</f>
        <v>222.5</v>
      </c>
      <c r="G39" s="104">
        <v>25</v>
      </c>
      <c r="H39" s="103">
        <f>G39*C39</f>
        <v>556.25</v>
      </c>
      <c r="I39" s="102" t="s">
        <v>47</v>
      </c>
    </row>
    <row r="40" spans="1:30" s="13" customFormat="1" ht="19.5" customHeight="1">
      <c r="A40" s="74" t="s">
        <v>49</v>
      </c>
      <c r="B40" s="15"/>
      <c r="C40" s="15"/>
      <c r="D40" s="15"/>
      <c r="E40" s="17"/>
      <c r="F40" s="15"/>
      <c r="G40" s="17"/>
      <c r="H40" s="15"/>
      <c r="I40" s="18"/>
      <c r="J40" s="8"/>
      <c r="K40" s="8"/>
      <c r="L40" s="8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13" customFormat="1" ht="37.5" customHeight="1">
      <c r="A41" s="47">
        <v>1</v>
      </c>
      <c r="B41" s="20" t="s">
        <v>46</v>
      </c>
      <c r="C41" s="49">
        <v>3.8</v>
      </c>
      <c r="D41" s="21" t="s">
        <v>14</v>
      </c>
      <c r="E41" s="21">
        <v>10</v>
      </c>
      <c r="F41" s="22">
        <f>E41*C41</f>
        <v>38</v>
      </c>
      <c r="G41" s="21">
        <v>25</v>
      </c>
      <c r="H41" s="22">
        <f>G41*C41</f>
        <v>95</v>
      </c>
      <c r="I41" s="24" t="s">
        <v>50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13" customFormat="1" ht="38.25" customHeight="1">
      <c r="A42" s="19">
        <v>2</v>
      </c>
      <c r="B42" s="20" t="s">
        <v>48</v>
      </c>
      <c r="C42" s="49">
        <f>7.8*2.5</f>
        <v>19.5</v>
      </c>
      <c r="D42" s="21" t="s">
        <v>14</v>
      </c>
      <c r="E42" s="21">
        <v>10</v>
      </c>
      <c r="F42" s="22">
        <f>E42*C42</f>
        <v>195</v>
      </c>
      <c r="G42" s="21">
        <v>25</v>
      </c>
      <c r="H42" s="22">
        <f>G42*C42</f>
        <v>487.5</v>
      </c>
      <c r="I42" s="24" t="s">
        <v>50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4.25" customHeight="1">
      <c r="A43" s="19">
        <v>3</v>
      </c>
      <c r="B43" s="31" t="s">
        <v>51</v>
      </c>
      <c r="C43" s="49">
        <f>7.8*1.8+3.8</f>
        <v>17.84</v>
      </c>
      <c r="D43" s="21" t="s">
        <v>14</v>
      </c>
      <c r="E43" s="19">
        <v>25</v>
      </c>
      <c r="F43" s="22">
        <f>E43*C43</f>
        <v>446</v>
      </c>
      <c r="G43" s="19">
        <v>20</v>
      </c>
      <c r="H43" s="22">
        <f>G43*C43</f>
        <v>356.8</v>
      </c>
      <c r="I43" s="20" t="s">
        <v>52</v>
      </c>
      <c r="J43" s="76"/>
      <c r="K43" s="76"/>
      <c r="L43" s="76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9" customFormat="1" ht="31.5" customHeight="1">
      <c r="A44" s="47">
        <v>4</v>
      </c>
      <c r="B44" s="20" t="s">
        <v>31</v>
      </c>
      <c r="C44" s="49">
        <v>1</v>
      </c>
      <c r="D44" s="21" t="s">
        <v>32</v>
      </c>
      <c r="E44" s="21">
        <v>10</v>
      </c>
      <c r="F44" s="22">
        <f>E44*C44</f>
        <v>10</v>
      </c>
      <c r="G44" s="21">
        <v>15</v>
      </c>
      <c r="H44" s="22">
        <f>G44*C44</f>
        <v>15</v>
      </c>
      <c r="I44" s="23" t="s">
        <v>33</v>
      </c>
      <c r="J44" s="76"/>
      <c r="K44" s="76"/>
      <c r="L44" s="7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12" s="9" customFormat="1" ht="33" customHeight="1">
      <c r="A45" s="19">
        <v>5</v>
      </c>
      <c r="B45" s="20" t="s">
        <v>43</v>
      </c>
      <c r="C45" s="49">
        <v>1</v>
      </c>
      <c r="D45" s="21" t="s">
        <v>44</v>
      </c>
      <c r="E45" s="21">
        <v>85</v>
      </c>
      <c r="F45" s="22">
        <f>E45*C45</f>
        <v>85</v>
      </c>
      <c r="G45" s="21">
        <v>95</v>
      </c>
      <c r="H45" s="22">
        <f>G45*C45</f>
        <v>95</v>
      </c>
      <c r="I45" s="23" t="s">
        <v>45</v>
      </c>
      <c r="J45" s="76"/>
      <c r="K45" s="76"/>
      <c r="L45" s="76"/>
    </row>
    <row r="46" spans="1:30" s="13" customFormat="1" ht="19.5" customHeight="1">
      <c r="A46" s="166" t="s">
        <v>53</v>
      </c>
      <c r="B46" s="167"/>
      <c r="C46" s="15"/>
      <c r="D46" s="15"/>
      <c r="E46" s="17"/>
      <c r="F46" s="15"/>
      <c r="G46" s="17"/>
      <c r="H46" s="15"/>
      <c r="I46" s="18"/>
      <c r="J46" s="8"/>
      <c r="K46" s="8"/>
      <c r="L46" s="8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9" s="9" customFormat="1" ht="27.75" customHeight="1">
      <c r="A47" s="19">
        <v>1</v>
      </c>
      <c r="B47" s="20" t="s">
        <v>16</v>
      </c>
      <c r="C47" s="21">
        <v>5.9</v>
      </c>
      <c r="D47" s="21" t="s">
        <v>14</v>
      </c>
      <c r="E47" s="21">
        <v>9</v>
      </c>
      <c r="F47" s="22">
        <f>E47*C47</f>
        <v>53.1</v>
      </c>
      <c r="G47" s="21">
        <v>12</v>
      </c>
      <c r="H47" s="22">
        <f>G47*C47</f>
        <v>70.80000000000001</v>
      </c>
      <c r="I47" s="46" t="s">
        <v>17</v>
      </c>
    </row>
    <row r="48" spans="1:30" s="13" customFormat="1" ht="37.5" customHeight="1">
      <c r="A48" s="47">
        <v>2</v>
      </c>
      <c r="B48" s="20" t="s">
        <v>46</v>
      </c>
      <c r="C48" s="49">
        <v>5.9</v>
      </c>
      <c r="D48" s="21" t="s">
        <v>14</v>
      </c>
      <c r="E48" s="21">
        <v>10</v>
      </c>
      <c r="F48" s="22">
        <f>E48*C48</f>
        <v>59</v>
      </c>
      <c r="G48" s="21">
        <v>25</v>
      </c>
      <c r="H48" s="22">
        <f>G48*C48</f>
        <v>147.5</v>
      </c>
      <c r="I48" s="24" t="s">
        <v>50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13" customFormat="1" ht="37.5" customHeight="1">
      <c r="A49" s="19">
        <v>3</v>
      </c>
      <c r="B49" s="20" t="s">
        <v>48</v>
      </c>
      <c r="C49" s="49">
        <f>7.5*2.8-3</f>
        <v>18</v>
      </c>
      <c r="D49" s="21" t="s">
        <v>14</v>
      </c>
      <c r="E49" s="21">
        <v>10</v>
      </c>
      <c r="F49" s="22">
        <f>E49*C49</f>
        <v>180</v>
      </c>
      <c r="G49" s="21">
        <v>25</v>
      </c>
      <c r="H49" s="22">
        <f>G49*C49</f>
        <v>450</v>
      </c>
      <c r="I49" s="24" t="s">
        <v>50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13" customFormat="1" ht="25.5" customHeight="1">
      <c r="A50" s="19">
        <v>4</v>
      </c>
      <c r="B50" s="20" t="s">
        <v>54</v>
      </c>
      <c r="C50" s="49">
        <v>1</v>
      </c>
      <c r="D50" s="21" t="s">
        <v>29</v>
      </c>
      <c r="E50" s="21">
        <v>30</v>
      </c>
      <c r="F50" s="22">
        <f>E50*C50</f>
        <v>30</v>
      </c>
      <c r="G50" s="21">
        <v>240</v>
      </c>
      <c r="H50" s="22">
        <f>G50*C50</f>
        <v>240</v>
      </c>
      <c r="I50" s="24" t="s">
        <v>55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21.75" customHeight="1">
      <c r="A51" s="47">
        <v>5</v>
      </c>
      <c r="B51" s="31" t="s">
        <v>51</v>
      </c>
      <c r="C51" s="49">
        <v>6.6</v>
      </c>
      <c r="D51" s="21" t="s">
        <v>14</v>
      </c>
      <c r="E51" s="19">
        <v>25</v>
      </c>
      <c r="F51" s="22">
        <f>E51*C51</f>
        <v>165</v>
      </c>
      <c r="G51" s="19">
        <v>20</v>
      </c>
      <c r="H51" s="22">
        <f>G51*C51</f>
        <v>132</v>
      </c>
      <c r="I51" s="20" t="s">
        <v>56</v>
      </c>
      <c r="J51" s="76"/>
      <c r="K51" s="76"/>
      <c r="L51" s="76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9" s="99" customFormat="1" ht="72" customHeight="1">
      <c r="A52" s="19">
        <v>6</v>
      </c>
      <c r="B52" s="100" t="s">
        <v>57</v>
      </c>
      <c r="C52" s="98">
        <f>0.9*2.8*3.5</f>
        <v>8.82</v>
      </c>
      <c r="D52" s="98" t="s">
        <v>14</v>
      </c>
      <c r="E52" s="117">
        <v>75</v>
      </c>
      <c r="F52" s="98">
        <f>C52*E52</f>
        <v>661.5</v>
      </c>
      <c r="G52" s="110">
        <v>73</v>
      </c>
      <c r="H52" s="98">
        <f>C52*G52</f>
        <v>643.86</v>
      </c>
      <c r="I52" s="109" t="s">
        <v>27</v>
      </c>
    </row>
    <row r="53" spans="1:30" s="13" customFormat="1" ht="19.5" customHeight="1">
      <c r="A53" s="166" t="s">
        <v>58</v>
      </c>
      <c r="B53" s="167"/>
      <c r="C53" s="15"/>
      <c r="D53" s="15"/>
      <c r="E53" s="17"/>
      <c r="F53" s="15"/>
      <c r="G53" s="17"/>
      <c r="H53" s="15"/>
      <c r="I53" s="18"/>
      <c r="J53" s="8"/>
      <c r="K53" s="8"/>
      <c r="L53" s="8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9" s="9" customFormat="1" ht="27.75" customHeight="1">
      <c r="A54" s="19">
        <v>1</v>
      </c>
      <c r="B54" s="20" t="s">
        <v>16</v>
      </c>
      <c r="C54" s="21">
        <v>1.6</v>
      </c>
      <c r="D54" s="21" t="s">
        <v>14</v>
      </c>
      <c r="E54" s="21">
        <v>9</v>
      </c>
      <c r="F54" s="22">
        <f>E54*C54</f>
        <v>14.4</v>
      </c>
      <c r="G54" s="21">
        <v>12</v>
      </c>
      <c r="H54" s="22">
        <f>G54*C54</f>
        <v>19.200000000000003</v>
      </c>
      <c r="I54" s="46" t="s">
        <v>17</v>
      </c>
    </row>
    <row r="55" spans="1:30" s="13" customFormat="1" ht="37.5" customHeight="1">
      <c r="A55" s="47">
        <v>2</v>
      </c>
      <c r="B55" s="20" t="s">
        <v>46</v>
      </c>
      <c r="C55" s="49">
        <v>1.6</v>
      </c>
      <c r="D55" s="21" t="s">
        <v>14</v>
      </c>
      <c r="E55" s="21">
        <v>10</v>
      </c>
      <c r="F55" s="22">
        <f>E55*C55</f>
        <v>16</v>
      </c>
      <c r="G55" s="21">
        <v>25</v>
      </c>
      <c r="H55" s="22">
        <f>G55*C55</f>
        <v>40</v>
      </c>
      <c r="I55" s="24" t="s">
        <v>50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21.75" customHeight="1">
      <c r="A56" s="19">
        <v>3</v>
      </c>
      <c r="B56" s="31" t="s">
        <v>51</v>
      </c>
      <c r="C56" s="49">
        <v>2.3</v>
      </c>
      <c r="D56" s="21" t="s">
        <v>14</v>
      </c>
      <c r="E56" s="19">
        <v>25</v>
      </c>
      <c r="F56" s="22">
        <f>E56*C56</f>
        <v>57.49999999999999</v>
      </c>
      <c r="G56" s="19">
        <v>20</v>
      </c>
      <c r="H56" s="22">
        <f>G56*C56</f>
        <v>46</v>
      </c>
      <c r="I56" s="20" t="s">
        <v>56</v>
      </c>
      <c r="J56" s="76"/>
      <c r="K56" s="76"/>
      <c r="L56" s="76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17" ht="18" customHeight="1">
      <c r="A57" s="56" t="s">
        <v>59</v>
      </c>
      <c r="B57" s="57" t="s">
        <v>60</v>
      </c>
      <c r="C57" s="58"/>
      <c r="D57" s="58"/>
      <c r="E57" s="58"/>
      <c r="F57" s="59"/>
      <c r="G57" s="59"/>
      <c r="H57" s="59"/>
      <c r="I57" s="60"/>
      <c r="J57" s="75"/>
      <c r="K57" s="75"/>
      <c r="L57" s="75"/>
      <c r="M57" s="75"/>
      <c r="N57" s="75"/>
      <c r="O57" s="75"/>
      <c r="P57" s="54"/>
      <c r="Q57" s="54"/>
    </row>
    <row r="58" spans="1:30" s="69" customFormat="1" ht="84" customHeight="1">
      <c r="A58" s="70">
        <v>1</v>
      </c>
      <c r="B58" s="20" t="s">
        <v>61</v>
      </c>
      <c r="C58" s="67">
        <v>91</v>
      </c>
      <c r="D58" s="21" t="s">
        <v>14</v>
      </c>
      <c r="E58" s="21">
        <v>45</v>
      </c>
      <c r="F58" s="22">
        <f>E58*C58</f>
        <v>4095</v>
      </c>
      <c r="G58" s="21">
        <v>30</v>
      </c>
      <c r="H58" s="22">
        <f>G58*C58</f>
        <v>2730</v>
      </c>
      <c r="I58" s="24" t="s">
        <v>62</v>
      </c>
      <c r="J58" s="75"/>
      <c r="K58" s="75"/>
      <c r="L58" s="75"/>
      <c r="M58" s="75"/>
      <c r="N58" s="75"/>
      <c r="O58" s="75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s="69" customFormat="1" ht="39" customHeight="1">
      <c r="A59" s="70">
        <v>2</v>
      </c>
      <c r="B59" s="20" t="s">
        <v>63</v>
      </c>
      <c r="C59" s="67">
        <v>1</v>
      </c>
      <c r="D59" s="21" t="s">
        <v>29</v>
      </c>
      <c r="E59" s="21">
        <v>200</v>
      </c>
      <c r="F59" s="22">
        <f>E59*C59</f>
        <v>200</v>
      </c>
      <c r="G59" s="21">
        <v>200</v>
      </c>
      <c r="H59" s="22">
        <f>G59*C59</f>
        <v>200</v>
      </c>
      <c r="I59" s="24" t="s">
        <v>64</v>
      </c>
      <c r="J59" s="75"/>
      <c r="K59" s="75"/>
      <c r="L59" s="75"/>
      <c r="M59" s="75"/>
      <c r="N59" s="75"/>
      <c r="O59" s="75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15" s="111" customFormat="1" ht="17.25" customHeight="1">
      <c r="A60" s="115"/>
      <c r="B60" s="116" t="s">
        <v>65</v>
      </c>
      <c r="C60" s="168" t="s">
        <v>66</v>
      </c>
      <c r="D60" s="169"/>
      <c r="E60" s="136"/>
      <c r="F60" s="114">
        <f>SUM(F8:F59)</f>
        <v>12705.52</v>
      </c>
      <c r="G60" s="115" t="s">
        <v>8</v>
      </c>
      <c r="H60" s="114">
        <f>SUM(H8:H59)</f>
        <v>13987.41</v>
      </c>
      <c r="I60" s="113" t="s">
        <v>65</v>
      </c>
      <c r="J60" s="112"/>
      <c r="K60" s="112"/>
      <c r="L60" s="112"/>
      <c r="M60" s="112"/>
      <c r="N60" s="112"/>
      <c r="O60" s="112"/>
    </row>
    <row r="61" spans="1:30" s="54" customFormat="1" ht="18" customHeight="1">
      <c r="A61" s="48" t="s">
        <v>67</v>
      </c>
      <c r="B61" s="51" t="s">
        <v>68</v>
      </c>
      <c r="C61" s="137" t="s">
        <v>69</v>
      </c>
      <c r="D61" s="170"/>
      <c r="E61" s="171"/>
      <c r="F61" s="172">
        <f>(H60+F60)*0.08+297</f>
        <v>2432.4344</v>
      </c>
      <c r="G61" s="173"/>
      <c r="H61" s="174"/>
      <c r="I61" s="52" t="s">
        <v>70</v>
      </c>
      <c r="J61" s="75"/>
      <c r="K61" s="75"/>
      <c r="L61" s="75"/>
      <c r="M61" s="75"/>
      <c r="N61" s="75"/>
      <c r="O61" s="75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</row>
    <row r="62" spans="1:256" s="54" customFormat="1" ht="18" customHeight="1">
      <c r="A62" s="48" t="s">
        <v>71</v>
      </c>
      <c r="B62" s="51" t="s">
        <v>72</v>
      </c>
      <c r="C62" s="137" t="s">
        <v>73</v>
      </c>
      <c r="D62" s="170"/>
      <c r="E62" s="171"/>
      <c r="F62" s="172">
        <f>(F60+H60)*0.17</f>
        <v>4537.7981</v>
      </c>
      <c r="G62" s="173"/>
      <c r="H62" s="174"/>
      <c r="I62" s="55"/>
      <c r="J62" s="75"/>
      <c r="K62" s="75"/>
      <c r="L62" s="75"/>
      <c r="M62" s="75"/>
      <c r="N62" s="75"/>
      <c r="O62" s="75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30" s="10" customFormat="1" ht="15.75" customHeight="1">
      <c r="A63" s="56" t="s">
        <v>74</v>
      </c>
      <c r="B63" s="33" t="s">
        <v>75</v>
      </c>
      <c r="C63" s="34"/>
      <c r="D63" s="34"/>
      <c r="E63" s="34"/>
      <c r="F63" s="34"/>
      <c r="G63" s="34"/>
      <c r="H63" s="34"/>
      <c r="I63" s="35"/>
      <c r="J63" s="75"/>
      <c r="K63" s="75"/>
      <c r="L63" s="75"/>
      <c r="M63" s="75"/>
      <c r="N63" s="75"/>
      <c r="O63" s="7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68" customFormat="1" ht="26.25" customHeight="1">
      <c r="A64" s="21">
        <v>1</v>
      </c>
      <c r="B64" s="20" t="s">
        <v>76</v>
      </c>
      <c r="C64" s="21">
        <v>1</v>
      </c>
      <c r="D64" s="21" t="s">
        <v>29</v>
      </c>
      <c r="E64" s="21">
        <v>0</v>
      </c>
      <c r="F64" s="21">
        <f>E64*C64</f>
        <v>0</v>
      </c>
      <c r="G64" s="21">
        <v>1000</v>
      </c>
      <c r="H64" s="21">
        <f>G64</f>
        <v>1000</v>
      </c>
      <c r="I64" s="46" t="s">
        <v>77</v>
      </c>
      <c r="J64" s="75"/>
      <c r="K64" s="75"/>
      <c r="L64" s="75"/>
      <c r="M64" s="75"/>
      <c r="N64" s="75"/>
      <c r="O64" s="75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</row>
    <row r="65" spans="1:30" s="68" customFormat="1" ht="24.75" customHeight="1">
      <c r="A65" s="21">
        <v>2</v>
      </c>
      <c r="B65" s="20" t="s">
        <v>78</v>
      </c>
      <c r="C65" s="21">
        <v>1</v>
      </c>
      <c r="D65" s="21" t="s">
        <v>29</v>
      </c>
      <c r="E65" s="21">
        <v>0</v>
      </c>
      <c r="F65" s="21">
        <f>E65*C65</f>
        <v>0</v>
      </c>
      <c r="G65" s="21">
        <v>700</v>
      </c>
      <c r="H65" s="21">
        <f>G65</f>
        <v>700</v>
      </c>
      <c r="I65" s="32" t="s">
        <v>79</v>
      </c>
      <c r="J65" s="75"/>
      <c r="K65" s="75"/>
      <c r="L65" s="75"/>
      <c r="M65" s="75"/>
      <c r="N65" s="75"/>
      <c r="O65" s="75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</row>
    <row r="66" spans="1:30" s="138" customFormat="1" ht="15.75" customHeight="1">
      <c r="A66" s="148" t="s">
        <v>80</v>
      </c>
      <c r="B66" s="147" t="s">
        <v>81</v>
      </c>
      <c r="C66" s="146"/>
      <c r="D66" s="146"/>
      <c r="E66" s="146"/>
      <c r="F66" s="146"/>
      <c r="G66" s="146"/>
      <c r="H66" s="146"/>
      <c r="I66" s="145"/>
      <c r="J66" s="139"/>
      <c r="K66" s="139"/>
      <c r="L66" s="139"/>
      <c r="M66" s="139"/>
      <c r="N66" s="139"/>
      <c r="O66" s="139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</row>
    <row r="67" spans="1:30" s="138" customFormat="1" ht="24.75" customHeight="1">
      <c r="A67" s="142">
        <v>1</v>
      </c>
      <c r="B67" s="143" t="s">
        <v>81</v>
      </c>
      <c r="C67" s="142">
        <v>91</v>
      </c>
      <c r="D67" s="142" t="s">
        <v>14</v>
      </c>
      <c r="E67" s="142">
        <v>0</v>
      </c>
      <c r="F67" s="142">
        <f>E67*C67</f>
        <v>0</v>
      </c>
      <c r="G67" s="142">
        <v>30</v>
      </c>
      <c r="H67" s="142">
        <f>C67*G67</f>
        <v>2730</v>
      </c>
      <c r="I67" s="141" t="s">
        <v>82</v>
      </c>
      <c r="J67" s="139"/>
      <c r="K67" s="139"/>
      <c r="L67" s="139"/>
      <c r="M67" s="139"/>
      <c r="N67" s="139"/>
      <c r="O67" s="139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</row>
    <row r="68" spans="1:30" s="138" customFormat="1" ht="15.75" customHeight="1">
      <c r="A68" s="148" t="s">
        <v>83</v>
      </c>
      <c r="B68" s="147" t="s">
        <v>84</v>
      </c>
      <c r="C68" s="146"/>
      <c r="D68" s="146"/>
      <c r="E68" s="146"/>
      <c r="F68" s="146"/>
      <c r="G68" s="146"/>
      <c r="H68" s="146"/>
      <c r="I68" s="145"/>
      <c r="J68" s="139"/>
      <c r="K68" s="139"/>
      <c r="L68" s="139"/>
      <c r="M68" s="139"/>
      <c r="N68" s="139"/>
      <c r="O68" s="139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</row>
    <row r="69" spans="1:30" s="138" customFormat="1" ht="24.75" customHeight="1">
      <c r="A69" s="142">
        <v>1</v>
      </c>
      <c r="B69" s="143" t="s">
        <v>85</v>
      </c>
      <c r="C69" s="142">
        <v>1</v>
      </c>
      <c r="D69" s="142" t="s">
        <v>29</v>
      </c>
      <c r="E69" s="142">
        <v>0</v>
      </c>
      <c r="F69" s="142">
        <f>E69*C69</f>
        <v>0</v>
      </c>
      <c r="G69" s="142">
        <v>400</v>
      </c>
      <c r="H69" s="142">
        <f>C69*G69</f>
        <v>400</v>
      </c>
      <c r="I69" s="141" t="s">
        <v>86</v>
      </c>
      <c r="J69" s="139"/>
      <c r="K69" s="139"/>
      <c r="L69" s="139"/>
      <c r="M69" s="139"/>
      <c r="N69" s="139"/>
      <c r="O69" s="139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</row>
    <row r="70" spans="1:256" ht="15.75" customHeight="1">
      <c r="A70" s="61" t="s">
        <v>87</v>
      </c>
      <c r="B70" s="62" t="s">
        <v>88</v>
      </c>
      <c r="C70" s="175" t="s">
        <v>89</v>
      </c>
      <c r="D70" s="176"/>
      <c r="E70" s="177"/>
      <c r="F70" s="172">
        <f>F60+H60+F61+F62+H64+H65+H67+H69</f>
        <v>38493.1625</v>
      </c>
      <c r="G70" s="173"/>
      <c r="H70" s="174"/>
      <c r="I70" s="63"/>
      <c r="J70" s="75"/>
      <c r="K70" s="75"/>
      <c r="L70" s="75"/>
      <c r="M70" s="75"/>
      <c r="N70" s="75"/>
      <c r="O70" s="75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1:256" s="11" customFormat="1" ht="14.25">
      <c r="A71" s="36" t="s">
        <v>90</v>
      </c>
      <c r="B71" s="37"/>
      <c r="C71" s="36"/>
      <c r="D71" s="36"/>
      <c r="E71" s="38"/>
      <c r="F71" s="38"/>
      <c r="G71" s="39"/>
      <c r="H71" s="38"/>
      <c r="I71" s="37" t="s">
        <v>91</v>
      </c>
      <c r="J71" s="75"/>
      <c r="K71" s="75"/>
      <c r="L71" s="75"/>
      <c r="M71" s="75"/>
      <c r="N71" s="75"/>
      <c r="O71" s="7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</row>
    <row r="72" spans="1:256" s="12" customFormat="1" ht="18" customHeight="1">
      <c r="A72" s="40" t="s">
        <v>92</v>
      </c>
      <c r="B72" s="178" t="s">
        <v>93</v>
      </c>
      <c r="C72" s="178"/>
      <c r="D72" s="178"/>
      <c r="E72" s="178"/>
      <c r="F72" s="178"/>
      <c r="G72" s="178"/>
      <c r="H72" s="178"/>
      <c r="I72" s="178"/>
      <c r="J72" s="75"/>
      <c r="K72" s="75"/>
      <c r="L72" s="75"/>
      <c r="M72" s="75"/>
      <c r="N72" s="75"/>
      <c r="O72" s="7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12" customFormat="1" ht="18" customHeight="1">
      <c r="A73" s="40" t="s">
        <v>92</v>
      </c>
      <c r="B73" s="179" t="s">
        <v>94</v>
      </c>
      <c r="C73" s="179"/>
      <c r="D73" s="179"/>
      <c r="E73" s="179"/>
      <c r="F73" s="179"/>
      <c r="G73" s="179"/>
      <c r="H73" s="179"/>
      <c r="I73" s="179"/>
      <c r="J73" s="2"/>
      <c r="K73" s="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12" customFormat="1" ht="18" customHeight="1">
      <c r="A74" s="40" t="s">
        <v>92</v>
      </c>
      <c r="B74" s="179" t="s">
        <v>95</v>
      </c>
      <c r="C74" s="179"/>
      <c r="D74" s="179"/>
      <c r="E74" s="179"/>
      <c r="F74" s="179"/>
      <c r="G74" s="179"/>
      <c r="H74" s="179"/>
      <c r="I74" s="179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12" customFormat="1" ht="18" customHeight="1">
      <c r="A75" s="40" t="s">
        <v>92</v>
      </c>
      <c r="B75" s="179" t="s">
        <v>96</v>
      </c>
      <c r="C75" s="179"/>
      <c r="D75" s="179"/>
      <c r="E75" s="179"/>
      <c r="F75" s="179"/>
      <c r="G75" s="179"/>
      <c r="H75" s="179"/>
      <c r="I75" s="179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9" ht="14.25">
      <c r="A76" s="41" t="s">
        <v>92</v>
      </c>
      <c r="B76" s="180" t="s">
        <v>97</v>
      </c>
      <c r="C76" s="180"/>
      <c r="D76" s="180"/>
      <c r="E76" s="180"/>
      <c r="F76" s="180"/>
      <c r="G76" s="180"/>
      <c r="H76" s="180"/>
      <c r="I76" s="180"/>
    </row>
    <row r="77" spans="1:9" ht="16.5" customHeight="1">
      <c r="A77" s="41" t="s">
        <v>92</v>
      </c>
      <c r="B77" s="180" t="s">
        <v>98</v>
      </c>
      <c r="C77" s="180"/>
      <c r="D77" s="180"/>
      <c r="E77" s="180"/>
      <c r="F77" s="180"/>
      <c r="G77" s="180"/>
      <c r="H77" s="180"/>
      <c r="I77" s="180"/>
    </row>
    <row r="78" spans="1:9" ht="14.25">
      <c r="A78" s="41" t="s">
        <v>92</v>
      </c>
      <c r="B78" s="180" t="s">
        <v>99</v>
      </c>
      <c r="C78" s="180"/>
      <c r="D78" s="180"/>
      <c r="E78" s="180"/>
      <c r="F78" s="180"/>
      <c r="G78" s="180"/>
      <c r="H78" s="180"/>
      <c r="I78" s="180"/>
    </row>
    <row r="79" spans="1:9" ht="14.25">
      <c r="A79" s="41" t="s">
        <v>92</v>
      </c>
      <c r="B79" s="180" t="s">
        <v>100</v>
      </c>
      <c r="C79" s="180"/>
      <c r="D79" s="180"/>
      <c r="E79" s="180"/>
      <c r="F79" s="180"/>
      <c r="G79" s="180"/>
      <c r="H79" s="180"/>
      <c r="I79" s="180"/>
    </row>
    <row r="80" spans="1:9" ht="14.25">
      <c r="A80" s="41" t="s">
        <v>92</v>
      </c>
      <c r="B80" s="180" t="s">
        <v>101</v>
      </c>
      <c r="C80" s="180"/>
      <c r="D80" s="180"/>
      <c r="E80" s="180"/>
      <c r="F80" s="180"/>
      <c r="G80" s="180"/>
      <c r="H80" s="180"/>
      <c r="I80" s="180"/>
    </row>
    <row r="81" spans="1:9" ht="18.75" customHeight="1">
      <c r="A81" s="43"/>
      <c r="B81" s="181" t="s">
        <v>102</v>
      </c>
      <c r="C81" s="181"/>
      <c r="D81" s="43"/>
      <c r="E81" s="44"/>
      <c r="F81" s="44"/>
      <c r="G81" s="45"/>
      <c r="H81" s="44"/>
      <c r="I81" s="42" t="s">
        <v>103</v>
      </c>
    </row>
    <row r="82" spans="1:9" ht="18.75" customHeight="1">
      <c r="A82" s="43"/>
      <c r="B82" s="42"/>
      <c r="C82" s="43"/>
      <c r="D82" s="43"/>
      <c r="E82" s="44"/>
      <c r="F82" s="44"/>
      <c r="G82" s="45"/>
      <c r="H82" s="44"/>
      <c r="I82" s="42"/>
    </row>
    <row r="83" spans="2:9" ht="18.75" customHeight="1">
      <c r="B83" s="182" t="s">
        <v>145</v>
      </c>
      <c r="C83" s="182"/>
      <c r="D83" s="182"/>
      <c r="I83" s="2" t="s">
        <v>146</v>
      </c>
    </row>
    <row r="85" spans="1:9" ht="20.25">
      <c r="A85" s="183" t="s">
        <v>104</v>
      </c>
      <c r="B85" s="184"/>
      <c r="C85" s="78"/>
      <c r="D85" s="78"/>
      <c r="E85" s="78"/>
      <c r="F85" s="78"/>
      <c r="G85" s="78"/>
      <c r="H85" s="78"/>
      <c r="I85" s="79" t="s">
        <v>105</v>
      </c>
    </row>
    <row r="86" spans="1:256" ht="37.5">
      <c r="A86" s="80">
        <v>1</v>
      </c>
      <c r="B86" s="81" t="s">
        <v>106</v>
      </c>
      <c r="C86" s="80">
        <v>45</v>
      </c>
      <c r="D86" s="49" t="s">
        <v>107</v>
      </c>
      <c r="E86" s="49">
        <v>12</v>
      </c>
      <c r="F86" s="49">
        <f aca="true" t="shared" si="2" ref="F86:F107">C86*E86</f>
        <v>540</v>
      </c>
      <c r="G86" s="49"/>
      <c r="H86" s="49"/>
      <c r="I86" s="82" t="s">
        <v>108</v>
      </c>
      <c r="J86" s="83"/>
      <c r="K86" s="69"/>
      <c r="L86" s="69"/>
      <c r="M86" s="69"/>
      <c r="N86" s="69"/>
      <c r="O86" s="69"/>
      <c r="P86" s="69"/>
      <c r="Q86" s="69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  <c r="IT86" s="77"/>
      <c r="IU86" s="77"/>
      <c r="IV86" s="77"/>
    </row>
    <row r="87" spans="1:9" ht="14.25">
      <c r="A87" s="84">
        <v>2</v>
      </c>
      <c r="B87" s="149" t="s">
        <v>109</v>
      </c>
      <c r="C87" s="21">
        <v>30</v>
      </c>
      <c r="D87" s="47" t="s">
        <v>14</v>
      </c>
      <c r="E87" s="47">
        <v>90</v>
      </c>
      <c r="F87" s="49">
        <f t="shared" si="2"/>
        <v>2700</v>
      </c>
      <c r="G87" s="47"/>
      <c r="H87" s="47"/>
      <c r="I87" s="86" t="s">
        <v>110</v>
      </c>
    </row>
    <row r="88" spans="1:9" ht="14.25">
      <c r="A88" s="80">
        <v>3</v>
      </c>
      <c r="B88" s="149" t="s">
        <v>111</v>
      </c>
      <c r="C88" s="21">
        <v>30</v>
      </c>
      <c r="D88" s="47" t="s">
        <v>14</v>
      </c>
      <c r="E88" s="47">
        <v>90</v>
      </c>
      <c r="F88" s="49">
        <f t="shared" si="2"/>
        <v>2700</v>
      </c>
      <c r="G88" s="47"/>
      <c r="H88" s="47"/>
      <c r="I88" s="86" t="s">
        <v>110</v>
      </c>
    </row>
    <row r="89" spans="1:9" s="69" customFormat="1" ht="14.25">
      <c r="A89" s="84">
        <v>4</v>
      </c>
      <c r="B89" s="149" t="s">
        <v>112</v>
      </c>
      <c r="C89" s="49">
        <v>6</v>
      </c>
      <c r="D89" s="49" t="s">
        <v>14</v>
      </c>
      <c r="E89" s="49">
        <v>45</v>
      </c>
      <c r="F89" s="49">
        <f t="shared" si="2"/>
        <v>270</v>
      </c>
      <c r="G89" s="49"/>
      <c r="H89" s="49"/>
      <c r="I89" s="81" t="s">
        <v>113</v>
      </c>
    </row>
    <row r="90" spans="1:9" s="69" customFormat="1" ht="14.25">
      <c r="A90" s="80">
        <v>5</v>
      </c>
      <c r="B90" s="149" t="s">
        <v>114</v>
      </c>
      <c r="C90" s="49">
        <v>5</v>
      </c>
      <c r="D90" s="49" t="s">
        <v>14</v>
      </c>
      <c r="E90" s="49">
        <v>55</v>
      </c>
      <c r="F90" s="49">
        <f t="shared" si="2"/>
        <v>275</v>
      </c>
      <c r="G90" s="49"/>
      <c r="H90" s="49"/>
      <c r="I90" s="81" t="s">
        <v>113</v>
      </c>
    </row>
    <row r="91" spans="1:9" s="69" customFormat="1" ht="14.25">
      <c r="A91" s="84">
        <v>6</v>
      </c>
      <c r="B91" s="149" t="s">
        <v>115</v>
      </c>
      <c r="C91" s="21">
        <v>22</v>
      </c>
      <c r="D91" s="49" t="s">
        <v>14</v>
      </c>
      <c r="E91" s="49">
        <v>50</v>
      </c>
      <c r="F91" s="49">
        <f t="shared" si="2"/>
        <v>1100</v>
      </c>
      <c r="G91" s="49"/>
      <c r="H91" s="49"/>
      <c r="I91" s="81" t="s">
        <v>116</v>
      </c>
    </row>
    <row r="92" spans="1:9" s="69" customFormat="1" ht="14.25">
      <c r="A92" s="80">
        <v>7</v>
      </c>
      <c r="B92" s="149" t="s">
        <v>117</v>
      </c>
      <c r="C92" s="49">
        <v>5</v>
      </c>
      <c r="D92" s="49" t="s">
        <v>14</v>
      </c>
      <c r="E92" s="49">
        <v>55</v>
      </c>
      <c r="F92" s="49">
        <f t="shared" si="2"/>
        <v>275</v>
      </c>
      <c r="G92" s="49"/>
      <c r="H92" s="49"/>
      <c r="I92" s="81" t="s">
        <v>113</v>
      </c>
    </row>
    <row r="93" spans="1:9" s="69" customFormat="1" ht="14.25">
      <c r="A93" s="84">
        <v>8</v>
      </c>
      <c r="B93" s="149" t="s">
        <v>118</v>
      </c>
      <c r="C93" s="49">
        <v>25</v>
      </c>
      <c r="D93" s="49" t="s">
        <v>14</v>
      </c>
      <c r="E93" s="49">
        <v>50</v>
      </c>
      <c r="F93" s="49">
        <f t="shared" si="2"/>
        <v>1250</v>
      </c>
      <c r="G93" s="49"/>
      <c r="H93" s="49"/>
      <c r="I93" s="81" t="s">
        <v>116</v>
      </c>
    </row>
    <row r="94" spans="1:9" s="69" customFormat="1" ht="14.25">
      <c r="A94" s="80">
        <v>9</v>
      </c>
      <c r="B94" s="149" t="s">
        <v>119</v>
      </c>
      <c r="C94" s="49">
        <v>4.6</v>
      </c>
      <c r="D94" s="49" t="s">
        <v>36</v>
      </c>
      <c r="E94" s="49">
        <v>1100</v>
      </c>
      <c r="F94" s="49">
        <f t="shared" si="2"/>
        <v>5060</v>
      </c>
      <c r="G94" s="49"/>
      <c r="H94" s="49"/>
      <c r="I94" s="85" t="s">
        <v>120</v>
      </c>
    </row>
    <row r="95" spans="1:9" ht="14.25">
      <c r="A95" s="84">
        <v>10</v>
      </c>
      <c r="B95" s="149" t="s">
        <v>121</v>
      </c>
      <c r="C95" s="47">
        <v>3</v>
      </c>
      <c r="D95" s="87" t="s">
        <v>122</v>
      </c>
      <c r="E95" s="87">
        <v>850</v>
      </c>
      <c r="F95" s="49">
        <f t="shared" si="2"/>
        <v>2550</v>
      </c>
      <c r="G95" s="87"/>
      <c r="H95" s="47"/>
      <c r="I95" s="50" t="s">
        <v>123</v>
      </c>
    </row>
    <row r="96" spans="1:9" ht="14.25">
      <c r="A96" s="80">
        <v>11</v>
      </c>
      <c r="B96" s="88" t="s">
        <v>124</v>
      </c>
      <c r="C96" s="84">
        <v>1</v>
      </c>
      <c r="D96" s="87" t="s">
        <v>122</v>
      </c>
      <c r="E96" s="47">
        <v>500</v>
      </c>
      <c r="F96" s="49">
        <f t="shared" si="2"/>
        <v>500</v>
      </c>
      <c r="G96" s="47"/>
      <c r="H96" s="47"/>
      <c r="I96" s="89" t="s">
        <v>125</v>
      </c>
    </row>
    <row r="97" spans="1:9" ht="14.25">
      <c r="A97" s="84">
        <v>12</v>
      </c>
      <c r="B97" s="150" t="s">
        <v>126</v>
      </c>
      <c r="C97" s="84">
        <v>3.2</v>
      </c>
      <c r="D97" s="47" t="s">
        <v>14</v>
      </c>
      <c r="E97" s="47">
        <v>380</v>
      </c>
      <c r="F97" s="49">
        <f t="shared" si="2"/>
        <v>1216</v>
      </c>
      <c r="G97" s="47"/>
      <c r="H97" s="47"/>
      <c r="I97" s="89" t="s">
        <v>125</v>
      </c>
    </row>
    <row r="98" spans="1:9" ht="25.5">
      <c r="A98" s="80">
        <v>13</v>
      </c>
      <c r="B98" s="88" t="s">
        <v>127</v>
      </c>
      <c r="C98" s="84">
        <v>12</v>
      </c>
      <c r="D98" s="47" t="s">
        <v>14</v>
      </c>
      <c r="E98" s="47">
        <v>130</v>
      </c>
      <c r="F98" s="49">
        <f t="shared" si="2"/>
        <v>1560</v>
      </c>
      <c r="G98" s="47"/>
      <c r="H98" s="47"/>
      <c r="I98" s="89" t="s">
        <v>128</v>
      </c>
    </row>
    <row r="99" spans="1:9" ht="14.25">
      <c r="A99" s="84">
        <v>14</v>
      </c>
      <c r="B99" s="88" t="s">
        <v>129</v>
      </c>
      <c r="C99" s="84">
        <v>1</v>
      </c>
      <c r="D99" s="47" t="s">
        <v>130</v>
      </c>
      <c r="E99" s="47">
        <v>600</v>
      </c>
      <c r="F99" s="49">
        <f t="shared" si="2"/>
        <v>600</v>
      </c>
      <c r="G99" s="47"/>
      <c r="H99" s="47"/>
      <c r="I99" s="81" t="s">
        <v>131</v>
      </c>
    </row>
    <row r="100" spans="1:9" ht="14.25">
      <c r="A100" s="80">
        <v>15</v>
      </c>
      <c r="B100" s="151" t="s">
        <v>132</v>
      </c>
      <c r="C100" s="84">
        <v>1</v>
      </c>
      <c r="D100" s="47" t="s">
        <v>130</v>
      </c>
      <c r="E100" s="47">
        <v>1000</v>
      </c>
      <c r="F100" s="49">
        <f t="shared" si="2"/>
        <v>1000</v>
      </c>
      <c r="G100" s="47"/>
      <c r="H100" s="47"/>
      <c r="I100" s="81" t="s">
        <v>133</v>
      </c>
    </row>
    <row r="101" spans="1:256" ht="14.25">
      <c r="A101" s="84">
        <v>16</v>
      </c>
      <c r="B101" s="90" t="s">
        <v>134</v>
      </c>
      <c r="C101" s="84">
        <v>1</v>
      </c>
      <c r="D101" s="47" t="s">
        <v>130</v>
      </c>
      <c r="E101" s="47">
        <v>1000</v>
      </c>
      <c r="F101" s="49">
        <f t="shared" si="2"/>
        <v>1000</v>
      </c>
      <c r="G101" s="47"/>
      <c r="H101" s="47"/>
      <c r="I101" s="81" t="s">
        <v>133</v>
      </c>
      <c r="J101" s="76"/>
      <c r="K101" s="76"/>
      <c r="L101" s="76"/>
      <c r="M101" s="76"/>
      <c r="N101" s="76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ht="14.25">
      <c r="A102" s="80">
        <v>17</v>
      </c>
      <c r="B102" s="90" t="s">
        <v>135</v>
      </c>
      <c r="C102" s="84">
        <v>3</v>
      </c>
      <c r="D102" s="47" t="s">
        <v>130</v>
      </c>
      <c r="E102" s="47">
        <v>180</v>
      </c>
      <c r="F102" s="49">
        <f t="shared" si="2"/>
        <v>540</v>
      </c>
      <c r="G102" s="47"/>
      <c r="H102" s="47"/>
      <c r="I102" s="81" t="s">
        <v>133</v>
      </c>
      <c r="J102" s="76"/>
      <c r="K102" s="76"/>
      <c r="L102" s="76"/>
      <c r="M102" s="76"/>
      <c r="N102" s="76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ht="24">
      <c r="A103" s="84">
        <v>18</v>
      </c>
      <c r="B103" s="90" t="s">
        <v>136</v>
      </c>
      <c r="C103" s="84">
        <v>1</v>
      </c>
      <c r="D103" s="47" t="s">
        <v>29</v>
      </c>
      <c r="E103" s="47">
        <v>280</v>
      </c>
      <c r="F103" s="49">
        <f t="shared" si="2"/>
        <v>280</v>
      </c>
      <c r="G103" s="47"/>
      <c r="H103" s="47"/>
      <c r="I103" s="85" t="s">
        <v>120</v>
      </c>
      <c r="J103" s="76"/>
      <c r="K103" s="76"/>
      <c r="L103" s="76"/>
      <c r="M103" s="76"/>
      <c r="N103" s="76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9" ht="14.25">
      <c r="A104" s="80">
        <v>19</v>
      </c>
      <c r="B104" s="88" t="s">
        <v>137</v>
      </c>
      <c r="C104" s="84">
        <v>1</v>
      </c>
      <c r="D104" s="47" t="s">
        <v>130</v>
      </c>
      <c r="E104" s="47">
        <v>500</v>
      </c>
      <c r="F104" s="49">
        <f t="shared" si="2"/>
        <v>500</v>
      </c>
      <c r="G104" s="47"/>
      <c r="H104" s="47"/>
      <c r="I104" s="85" t="s">
        <v>138</v>
      </c>
    </row>
    <row r="105" spans="1:9" ht="14.25">
      <c r="A105" s="84">
        <v>20</v>
      </c>
      <c r="B105" s="88" t="s">
        <v>139</v>
      </c>
      <c r="C105" s="84">
        <v>1</v>
      </c>
      <c r="D105" s="47" t="s">
        <v>29</v>
      </c>
      <c r="E105" s="47">
        <v>3000</v>
      </c>
      <c r="F105" s="49">
        <f t="shared" si="2"/>
        <v>3000</v>
      </c>
      <c r="G105" s="47"/>
      <c r="H105" s="47"/>
      <c r="I105" s="85" t="s">
        <v>120</v>
      </c>
    </row>
    <row r="106" spans="1:9" ht="14.25">
      <c r="A106" s="80">
        <v>21</v>
      </c>
      <c r="B106" s="88" t="s">
        <v>140</v>
      </c>
      <c r="C106" s="84">
        <v>10</v>
      </c>
      <c r="D106" s="47" t="s">
        <v>14</v>
      </c>
      <c r="E106" s="47">
        <v>90</v>
      </c>
      <c r="F106" s="49">
        <f t="shared" si="2"/>
        <v>900</v>
      </c>
      <c r="G106" s="47"/>
      <c r="H106" s="47"/>
      <c r="I106" s="85" t="s">
        <v>140</v>
      </c>
    </row>
    <row r="107" spans="1:9" ht="14.25">
      <c r="A107" s="84">
        <v>22</v>
      </c>
      <c r="B107" s="150" t="s">
        <v>141</v>
      </c>
      <c r="C107" s="84">
        <v>1</v>
      </c>
      <c r="D107" s="47" t="s">
        <v>130</v>
      </c>
      <c r="E107" s="47">
        <v>500</v>
      </c>
      <c r="F107" s="49">
        <f t="shared" si="2"/>
        <v>500</v>
      </c>
      <c r="G107" s="47"/>
      <c r="H107" s="47"/>
      <c r="I107" s="90" t="s">
        <v>142</v>
      </c>
    </row>
    <row r="108" spans="1:9" ht="15.75">
      <c r="A108" s="80">
        <v>23</v>
      </c>
      <c r="B108" s="92" t="s">
        <v>143</v>
      </c>
      <c r="C108" s="91"/>
      <c r="D108" s="185"/>
      <c r="E108" s="185"/>
      <c r="F108" s="93">
        <f>SUM(F86:F107)</f>
        <v>28316</v>
      </c>
      <c r="G108" s="94"/>
      <c r="H108" s="94"/>
      <c r="I108" s="92" t="s">
        <v>144</v>
      </c>
    </row>
  </sheetData>
  <mergeCells count="38">
    <mergeCell ref="I5:I6"/>
    <mergeCell ref="D108:E108"/>
    <mergeCell ref="A5:A6"/>
    <mergeCell ref="B5:B6"/>
    <mergeCell ref="C5:C6"/>
    <mergeCell ref="D5:D6"/>
    <mergeCell ref="B80:I80"/>
    <mergeCell ref="B81:C81"/>
    <mergeCell ref="B83:D83"/>
    <mergeCell ref="A85:B85"/>
    <mergeCell ref="B76:I76"/>
    <mergeCell ref="B77:I77"/>
    <mergeCell ref="B78:I78"/>
    <mergeCell ref="B79:I79"/>
    <mergeCell ref="B72:I72"/>
    <mergeCell ref="B73:I73"/>
    <mergeCell ref="B74:I74"/>
    <mergeCell ref="B75:I75"/>
    <mergeCell ref="C62:E62"/>
    <mergeCell ref="F62:H62"/>
    <mergeCell ref="C70:E70"/>
    <mergeCell ref="F70:H70"/>
    <mergeCell ref="A53:B53"/>
    <mergeCell ref="C60:E60"/>
    <mergeCell ref="C61:E61"/>
    <mergeCell ref="F61:H61"/>
    <mergeCell ref="A25:B25"/>
    <mergeCell ref="A30:B30"/>
    <mergeCell ref="A35:B35"/>
    <mergeCell ref="A46:B46"/>
    <mergeCell ref="E5:F5"/>
    <mergeCell ref="G5:H5"/>
    <mergeCell ref="A7:B7"/>
    <mergeCell ref="A18:B18"/>
    <mergeCell ref="A1:I1"/>
    <mergeCell ref="A2:I2"/>
    <mergeCell ref="A3:I3"/>
    <mergeCell ref="A4:I4"/>
  </mergeCells>
  <printOptions/>
  <pageMargins left="0.5506944444444445" right="0" top="0.5111111111111111" bottom="0.5902777777777778" header="0.11805555555555555" footer="0.118055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2011-02-26T09:31:34Z</cp:lastPrinted>
  <dcterms:created xsi:type="dcterms:W3CDTF">2006-09-24T05:52:42Z</dcterms:created>
  <dcterms:modified xsi:type="dcterms:W3CDTF">2012-07-09T00:25:09Z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