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95" tabRatio="734" activeTab="0"/>
  </bookViews>
  <sheets>
    <sheet name="网吧报价" sheetId="1" r:id="rId1"/>
  </sheets>
  <definedNames>
    <definedName name="_xlnm.Print_Area" localSheetId="0">'网吧报价'!$A$1:$I$93</definedName>
    <definedName name="_xlnm.Print_Titles" localSheetId="0">'网吧报价'!$5:$6</definedName>
  </definedNames>
  <calcPr fullCalcOnLoad="1"/>
</workbook>
</file>

<file path=xl/sharedStrings.xml><?xml version="1.0" encoding="utf-8"?>
<sst xmlns="http://schemas.openxmlformats.org/spreadsheetml/2006/main" count="244" uniqueCount="166">
  <si>
    <t>北京齐家盛装饰南昌分公司工程报价单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</si>
  <si>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</si>
  <si>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</si>
  <si>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</si>
  <si>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</si>
  <si>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</si>
  <si>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</si>
  <si>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</si>
  <si>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</si>
  <si>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</si>
  <si>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一、网吧基础工程</t>
  </si>
  <si>
    <t>拆墙（24墙）</t>
  </si>
  <si>
    <t>㎡</t>
  </si>
  <si>
    <t>仅人工费，垃圾装袋，运至物业指定垃圾堆放处。</t>
  </si>
  <si>
    <t>砌墙（12墙）</t>
  </si>
  <si>
    <t>红砖或轻体砖砌墙，墙面粉刷价格另计（不含表层装饰）</t>
  </si>
  <si>
    <t>双面墙体粉刷</t>
  </si>
  <si>
    <t>海螺牌32.5硅酸盐水泥、中砂双面墙体粉刷、抹平。</t>
  </si>
  <si>
    <t>公卫红砖地台</t>
  </si>
  <si>
    <t>红砖砌台,水泥沙抹平，高度不超过120mm，超过120mm价格另计。</t>
  </si>
  <si>
    <t>公卫地面找平</t>
  </si>
  <si>
    <t>1、原地面清理，海螺牌强度32.5普通硅酸盐水泥沙浆抹平。2、找平厚度平均不超过40mm，超过此厚度另增加材料费10元/㎡。</t>
  </si>
  <si>
    <t>砌橱窗落地玻璃基座</t>
  </si>
  <si>
    <t>m</t>
  </si>
  <si>
    <t>红砖或轻体砖砌墙,海螺牌32.5水泥沙浆抹平（不含表层装饰）。砌砖400MM高</t>
  </si>
  <si>
    <t>橱窗落地玻璃基座贴大理石</t>
  </si>
  <si>
    <t>采光玻璃橱窗</t>
  </si>
  <si>
    <t>12mm钢化玻璃,含安装及搬运。</t>
  </si>
  <si>
    <t>墙面修补</t>
  </si>
  <si>
    <t>项</t>
  </si>
  <si>
    <t>水泥沙浆局部修补抹平（根据修补面积大小确定价格）。</t>
  </si>
  <si>
    <t>二、网吧装修工程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</si>
  <si>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</si>
  <si>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</si>
  <si>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大厅地砖拼花</t>
  </si>
  <si>
    <t>过门石</t>
  </si>
  <si>
    <t>水泥砂浆铺贴过门石（过门石业主自购）。</t>
  </si>
  <si>
    <t>卫生间蹲位隔断</t>
  </si>
  <si>
    <t>1.8防潮板，含五金件，运费及安装。</t>
  </si>
  <si>
    <t>二级造型吊顶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</si>
  <si>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</si>
  <si>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卡座圆形发光板造型</t>
  </si>
  <si>
    <t>大芯板打底，外贴亚克力发光板，含安装人工费。</t>
  </si>
  <si>
    <t>前台柜台</t>
  </si>
  <si>
    <t>背景墙食品柜</t>
  </si>
  <si>
    <t xml:space="preserve">（1）密度板，框架结构，9厘背板                                  
（2）含装饰柜柜门，柜内饰面板。                                                                             （3）含五金及黑色玻璃                                               （4）装饰柜厚度为40cm内，柜内特殊功能制作另计                                                            
</t>
  </si>
  <si>
    <t>网吧背景墙</t>
  </si>
  <si>
    <t xml:space="preserve">（1）大芯板，框架结构                                                                                                             （2）含有色烤漆玻璃 ，玻璃胶等辅材                                              </t>
  </si>
  <si>
    <t>网吧背景墙横梁处理</t>
  </si>
  <si>
    <t xml:space="preserve">（1）大芯板假梁造型，框架结构                                                                                                             （2）含有色烤漆玻璃包梁。                                               </t>
  </si>
  <si>
    <t>前台顶面弧形发光板吊顶</t>
  </si>
  <si>
    <t>红砖砌台,水泥沙抹平，高度150mm.</t>
  </si>
  <si>
    <t>卡座地台地面找平</t>
  </si>
  <si>
    <t>卡座区隔断砌墙（12墙）</t>
  </si>
  <si>
    <t>卡座区隔断造型装饰</t>
  </si>
  <si>
    <t>卡座区不锈钢踢脚线</t>
  </si>
  <si>
    <t>九厘板打底，高度80MM,不锈钢踢脚线，高度100MM，含辅料、加工、安装费。</t>
  </si>
  <si>
    <t>网吧墙裙造型</t>
  </si>
  <si>
    <t>网吧墙裙不锈钢收边</t>
  </si>
  <si>
    <t>含5公分不锈钢收边及安装人工费。</t>
  </si>
  <si>
    <t>网吧墙面贴墙布</t>
  </si>
  <si>
    <t>含墙布，墙布基及铺贴人工费</t>
  </si>
  <si>
    <t>网吧大众区包柱</t>
  </si>
  <si>
    <t>九厘板打底，5厘有色钢化玻璃饰面。</t>
  </si>
  <si>
    <t>玻璃门(大门）</t>
  </si>
  <si>
    <t>12mm玻璃门，不锈钢包边，双开。（不含门锁）</t>
  </si>
  <si>
    <t>玻璃门五金件</t>
  </si>
  <si>
    <t>套</t>
  </si>
  <si>
    <t>地弹簧，拉手等五金。</t>
  </si>
  <si>
    <t>顶面刷漆</t>
  </si>
  <si>
    <t>沉降层一厨二卫排水管隐蔽工程改造</t>
  </si>
  <si>
    <t>港丰PVC排水管，接头、配件、安装。（水龙头、三角阀、软管等墙外部件由业主自购。）</t>
  </si>
  <si>
    <t>排水改造</t>
  </si>
  <si>
    <t>港丰PVC排水管，接头、配件、安装。水龙头、三角阀、软管等墙外部件由业主自购。</t>
  </si>
  <si>
    <t xml:space="preserve"> 三、网吧水、电、工程</t>
  </si>
  <si>
    <t>水电改造</t>
  </si>
  <si>
    <t>1、电路改造使用江西电缆厂赣昌多芯铜线，插座线路2.5mm2，照明进线2.5mm2、出线1.5mm2，空调线路4mm2，电视线、电话线、网络线、PVC双色绝缘管、标准底盒。（不含音响线，开关面板）               2、联塑PP-R管系列，主管Ø25，副管Ø20。包括所有管件材料，打槽、暗辅、安装。（不含水龙头、三角阀、软管等墙外部件）                            3、联塑PVC排水管，接头、配件、安装。（不含水龙头、三角阀、软管等墙</t>
  </si>
  <si>
    <t>五孔插座</t>
  </si>
  <si>
    <t>个</t>
  </si>
  <si>
    <t>含插座及安装人工费</t>
  </si>
  <si>
    <t>电话插座</t>
  </si>
  <si>
    <t>含电话插座及安装人工费</t>
  </si>
  <si>
    <t>电脑插座</t>
  </si>
  <si>
    <t>含电脑插座及安装人工费</t>
  </si>
  <si>
    <t>单控开关</t>
  </si>
  <si>
    <t>含单控开关及安装人工费</t>
  </si>
  <si>
    <t>LED筒灯</t>
  </si>
  <si>
    <t>含LED筒灯及安装人工费。</t>
  </si>
  <si>
    <t>灯带</t>
  </si>
  <si>
    <t xml:space="preserve"> 四、网吧门头装饰工程</t>
  </si>
  <si>
    <t>钢架结构</t>
  </si>
  <si>
    <t>角铁固定。</t>
  </si>
  <si>
    <t>门面封顶</t>
  </si>
  <si>
    <t>0.1公分厚铁皮封顶。</t>
  </si>
  <si>
    <t>木工板打底</t>
  </si>
  <si>
    <t>大厅地砖</t>
  </si>
  <si>
    <t>规格800mm*800mm地砖，含损耗。</t>
  </si>
  <si>
    <t>公卫墙面砖</t>
  </si>
  <si>
    <t>规格300mm*450mm墙面砖，含损耗。</t>
  </si>
  <si>
    <t>门槛石</t>
  </si>
  <si>
    <t>块</t>
  </si>
  <si>
    <t>国产中国黑石材及磨边</t>
  </si>
  <si>
    <t>卫生间平开门</t>
  </si>
  <si>
    <t>含卫生间平开门及安装人工费</t>
  </si>
  <si>
    <t>配电间平开门</t>
  </si>
  <si>
    <t>含蹲便器及安装人工费</t>
  </si>
  <si>
    <t>脚踏式冲水系统</t>
  </si>
  <si>
    <t>含脚踏式冲水机及安装人工费</t>
  </si>
  <si>
    <t>洗手盆</t>
  </si>
  <si>
    <t>含洗脸盆、大理石台面、下水。</t>
  </si>
  <si>
    <t>洗手盆水龙头</t>
  </si>
  <si>
    <t>含全不锈钢水龙头及安装人工费</t>
  </si>
  <si>
    <t>六、</t>
  </si>
  <si>
    <t>成本核算</t>
  </si>
  <si>
    <t>材料</t>
  </si>
  <si>
    <t>七、</t>
  </si>
  <si>
    <t>管理费</t>
  </si>
  <si>
    <t>总价*15%</t>
  </si>
  <si>
    <t>八、</t>
  </si>
  <si>
    <t>非利润代收费</t>
  </si>
  <si>
    <t>材料搬运费</t>
  </si>
  <si>
    <t>乙方所购材料分类给各工种搬运的费用。实际根据楼层高度和路程远近计算(电梯房按工程量的1.5%计算，小高层三层以上的按工程量的2%计算)。</t>
  </si>
  <si>
    <t>垃圾清运费</t>
  </si>
  <si>
    <t>编织袋、人工费(运至小区内物业指定地点.)，各工种工程垃圾清运（电梯房按工程量的1%计算，小高层三层以上的按工程量的1.5%计算）。</t>
  </si>
  <si>
    <t>开关面板，五金件安装</t>
  </si>
  <si>
    <t>开关面板、卫浴小五金、灯具安装费：（水晶灯安装价格另计，根据实际复杂程度计人工费）。</t>
  </si>
  <si>
    <t>设计费</t>
  </si>
  <si>
    <t>平面布局方案，效果图，整套施工图。</t>
  </si>
  <si>
    <t>小计</t>
  </si>
  <si>
    <t>九、</t>
  </si>
  <si>
    <t>总价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</si>
  <si>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</si>
  <si>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</si>
  <si>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</si>
  <si>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</si>
  <si>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</si>
  <si>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</si>
  <si>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</si>
  <si>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</si>
  <si>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</si>
  <si>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</si>
  <si>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</si>
  <si>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 xml:space="preserve">               甲方：</t>
  </si>
  <si>
    <t xml:space="preserve">                                 乙方：</t>
  </si>
  <si>
    <t>长城板</t>
  </si>
  <si>
    <t>外贴长城板，规格159型</t>
  </si>
  <si>
    <t>木工板打底，含人工费。</t>
  </si>
  <si>
    <t xml:space="preserve">（1）密度板，框架结构                                             （2）外贴3厘饰面板，实木线条收口(含刷油漆,底漆三遍,面漆二遍.）。                                                                        
（3）木制台面及其加工，含抽屉，大理石。                                           （4）含亚克力发光板及内部灯管。 详见施工图。                                             </t>
  </si>
  <si>
    <t>卡座地台抬高处理</t>
  </si>
  <si>
    <t>墙面批灰</t>
  </si>
  <si>
    <t>墙面膏灰局部批荡找平，墙面开槽处石膏找平，贴布，挂网或滚涂墙固等,批刮多乐士腻子二遍，打磨平整。</t>
  </si>
  <si>
    <t>大厅拼花地砖</t>
  </si>
  <si>
    <t>地台复合木地板</t>
  </si>
  <si>
    <t>五、网吧卫生间工程</t>
  </si>
  <si>
    <t>含复合木地板，含损耗。</t>
  </si>
  <si>
    <t>含T5灯管及安装人工费。</t>
  </si>
  <si>
    <t>卫生间地面挖空处理</t>
  </si>
  <si>
    <t>含挖空人工费。</t>
  </si>
  <si>
    <t>基座上贴大理石，和原门头材料一样，含材料及人工。</t>
  </si>
  <si>
    <t>批刮多乐士腻子二遍，打磨平整。刷立邦时时丽面漆二遍。</t>
  </si>
  <si>
    <t>蹲便器</t>
  </si>
  <si>
    <t>工程地址：象湖AA网吧</t>
  </si>
  <si>
    <t>全国率先透明化报价，核算成本才是硬道理       TEL:079188452219  88452319</t>
  </si>
  <si>
    <t>业主：刘总   电话：    邮箱：</t>
  </si>
  <si>
    <t xml:space="preserve">          2013年  7 月  15 日</t>
  </si>
  <si>
    <t>2013年  7 月   15日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</si>
</sst>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_);[Red]\(0.00\)"/>
    <numFmt numFmtId="187" formatCode="0.00_ 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color indexed="63"/>
      <name val="宋体"/>
      <family val="0"/>
    </font>
    <font>
      <sz val="10"/>
      <color indexed="8"/>
      <name val="Times New Roman"/>
      <family val="1"/>
    </font>
    <font>
      <b/>
      <sz val="11"/>
      <color indexed="63"/>
      <name val="宋体"/>
      <family val="0"/>
    </font>
    <font>
      <b/>
      <sz val="9"/>
      <color indexed="63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sz val="10"/>
      <color indexed="63"/>
      <name val="Times New Roman"/>
      <family val="1"/>
    </font>
    <font>
      <sz val="10.5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14" fillId="6" borderId="1" xfId="0" applyFont="1" applyFill="1" applyBorder="1" applyAlignment="1">
      <alignment horizontal="left" vertical="center" wrapText="1"/>
    </xf>
    <xf numFmtId="0" fontId="0" fillId="6" borderId="0" xfId="0" applyFont="1" applyFill="1" applyAlignment="1">
      <alignment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186" fontId="8" fillId="4" borderId="1" xfId="0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86" fontId="11" fillId="5" borderId="1" xfId="0" applyNumberFormat="1" applyFont="1" applyFill="1" applyBorder="1" applyAlignment="1">
      <alignment horizontal="left" vertical="center" wrapText="1"/>
    </xf>
    <xf numFmtId="186" fontId="11" fillId="5" borderId="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/>
    </xf>
    <xf numFmtId="0" fontId="11" fillId="5" borderId="2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left" vertical="top" wrapText="1"/>
      <protection/>
    </xf>
    <xf numFmtId="0" fontId="24" fillId="0" borderId="1" xfId="0" applyFont="1" applyFill="1" applyBorder="1" applyAlignment="1">
      <alignment horizontal="justify" vertical="center"/>
    </xf>
    <xf numFmtId="0" fontId="2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1" xfId="16" applyFont="1" applyFill="1" applyBorder="1" applyAlignment="1">
      <alignment horizontal="left" vertical="top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" xfId="16" applyFont="1" applyFill="1" applyBorder="1" applyAlignment="1">
      <alignment horizontal="left" vertical="top" wrapText="1"/>
      <protection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4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9" fontId="8" fillId="4" borderId="2" xfId="0" applyNumberFormat="1" applyFont="1" applyFill="1" applyBorder="1" applyAlignment="1">
      <alignment horizontal="center" vertical="center"/>
    </xf>
    <xf numFmtId="9" fontId="8" fillId="4" borderId="3" xfId="0" applyNumberFormat="1" applyFont="1" applyFill="1" applyBorder="1" applyAlignment="1">
      <alignment horizontal="center" vertical="center"/>
    </xf>
    <xf numFmtId="9" fontId="8" fillId="4" borderId="5" xfId="0" applyNumberFormat="1" applyFont="1" applyFill="1" applyBorder="1" applyAlignment="1">
      <alignment horizontal="center" vertical="center"/>
    </xf>
    <xf numFmtId="187" fontId="11" fillId="4" borderId="2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187" fontId="11" fillId="4" borderId="5" xfId="0" applyNumberFormat="1" applyFont="1" applyFill="1" applyBorder="1" applyAlignment="1">
      <alignment horizontal="center" vertical="center"/>
    </xf>
    <xf numFmtId="9" fontId="13" fillId="5" borderId="2" xfId="0" applyNumberFormat="1" applyFont="1" applyFill="1" applyBorder="1" applyAlignment="1">
      <alignment horizontal="center" vertical="center"/>
    </xf>
    <xf numFmtId="9" fontId="13" fillId="5" borderId="3" xfId="0" applyNumberFormat="1" applyFont="1" applyFill="1" applyBorder="1" applyAlignment="1">
      <alignment horizontal="center" vertical="center"/>
    </xf>
    <xf numFmtId="9" fontId="13" fillId="5" borderId="5" xfId="0" applyNumberFormat="1" applyFont="1" applyFill="1" applyBorder="1" applyAlignment="1">
      <alignment horizontal="center" vertical="center"/>
    </xf>
    <xf numFmtId="0" fontId="15" fillId="0" borderId="0" xfId="17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1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方案_3" xfId="16"/>
    <cellStyle name="常规_方案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93"/>
  <sheetViews>
    <sheetView tabSelected="1" workbookViewId="0" topLeftCell="A79">
      <selection activeCell="I95" sqref="I95"/>
    </sheetView>
  </sheetViews>
  <sheetFormatPr defaultColWidth="9.00390625" defaultRowHeight="14.25"/>
  <cols>
    <col min="1" max="1" width="4.875" style="1" customWidth="1"/>
    <col min="2" max="2" width="21.00390625" style="2" customWidth="1"/>
    <col min="3" max="3" width="5.75390625" style="1" customWidth="1"/>
    <col min="4" max="4" width="4.50390625" style="1" customWidth="1"/>
    <col min="5" max="5" width="5.875" style="3" customWidth="1"/>
    <col min="6" max="6" width="7.625" style="3" customWidth="1"/>
    <col min="7" max="7" width="6.375" style="4" customWidth="1"/>
    <col min="8" max="8" width="7.875" style="3" customWidth="1"/>
    <col min="9" max="9" width="60.75390625" style="2" customWidth="1"/>
    <col min="10" max="12" width="9.00390625" style="5" bestFit="1" customWidth="1"/>
    <col min="13" max="13" width="4.50390625" style="5" bestFit="1" customWidth="1"/>
    <col min="14" max="16384" width="9.00390625" style="5" bestFit="1" customWidth="1"/>
  </cols>
  <sheetData>
    <row r="1" spans="1:15" s="6" customFormat="1" ht="41.25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6"/>
      <c r="J1" s="19"/>
      <c r="K1" s="13"/>
      <c r="L1" s="13"/>
      <c r="M1" s="13"/>
      <c r="N1" s="13"/>
      <c r="O1" s="13"/>
    </row>
    <row r="2" spans="1:15" s="6" customFormat="1" ht="30.75" customHeight="1">
      <c r="A2" s="136" t="s">
        <v>162</v>
      </c>
      <c r="B2" s="137"/>
      <c r="C2" s="138"/>
      <c r="D2" s="138"/>
      <c r="E2" s="138"/>
      <c r="F2" s="138"/>
      <c r="G2" s="138"/>
      <c r="H2" s="138"/>
      <c r="I2" s="138"/>
      <c r="J2" s="19"/>
      <c r="K2" s="13"/>
      <c r="L2" s="13"/>
      <c r="M2" s="13"/>
      <c r="N2" s="13"/>
      <c r="O2" s="13"/>
    </row>
    <row r="3" spans="1:15" s="6" customFormat="1" ht="22.5" customHeight="1">
      <c r="A3" s="167" t="s">
        <v>161</v>
      </c>
      <c r="B3" s="168"/>
      <c r="C3" s="168"/>
      <c r="D3" s="168"/>
      <c r="E3" s="168"/>
      <c r="F3" s="168"/>
      <c r="G3" s="168"/>
      <c r="H3" s="168"/>
      <c r="I3" s="169"/>
      <c r="J3" s="19"/>
      <c r="K3" s="13"/>
      <c r="L3" s="13"/>
      <c r="M3" s="13"/>
      <c r="N3" s="13"/>
      <c r="O3" s="13"/>
    </row>
    <row r="4" spans="1:15" s="6" customFormat="1" ht="21.75" customHeight="1">
      <c r="A4" s="170" t="s">
        <v>163</v>
      </c>
      <c r="B4" s="170"/>
      <c r="C4" s="170"/>
      <c r="D4" s="170"/>
      <c r="E4" s="170"/>
      <c r="F4" s="170"/>
      <c r="G4" s="170"/>
      <c r="H4" s="170"/>
      <c r="I4" s="170"/>
      <c r="J4" s="19"/>
      <c r="K4" s="13"/>
      <c r="L4" s="13"/>
      <c r="M4" s="13"/>
      <c r="N4" s="13"/>
      <c r="O4" s="13"/>
    </row>
    <row r="5" spans="1:15" s="7" customFormat="1" ht="19.5" customHeight="1">
      <c r="A5" s="140" t="s">
        <v>1</v>
      </c>
      <c r="B5" s="142" t="s">
        <v>2</v>
      </c>
      <c r="C5" s="142" t="s">
        <v>3</v>
      </c>
      <c r="D5" s="142" t="s">
        <v>4</v>
      </c>
      <c r="E5" s="171" t="s">
        <v>5</v>
      </c>
      <c r="F5" s="172"/>
      <c r="G5" s="171" t="s">
        <v>6</v>
      </c>
      <c r="H5" s="172"/>
      <c r="I5" s="142" t="s">
        <v>7</v>
      </c>
      <c r="J5" s="20"/>
      <c r="K5" s="14"/>
      <c r="L5" s="14"/>
      <c r="M5" s="14"/>
      <c r="N5" s="14"/>
      <c r="O5" s="14"/>
    </row>
    <row r="6" spans="1:15" ht="18.75" customHeight="1">
      <c r="A6" s="141"/>
      <c r="B6" s="143"/>
      <c r="C6" s="143"/>
      <c r="D6" s="143"/>
      <c r="E6" s="21" t="s">
        <v>8</v>
      </c>
      <c r="F6" s="21" t="s">
        <v>9</v>
      </c>
      <c r="G6" s="21" t="s">
        <v>8</v>
      </c>
      <c r="H6" s="21" t="s">
        <v>9</v>
      </c>
      <c r="I6" s="143"/>
      <c r="J6" s="22"/>
      <c r="K6" s="9"/>
      <c r="L6" s="9"/>
      <c r="M6" s="9"/>
      <c r="N6" s="9"/>
      <c r="O6" s="9"/>
    </row>
    <row r="7" spans="1:15" s="61" customFormat="1" ht="24.75" customHeight="1">
      <c r="A7" s="161" t="s">
        <v>10</v>
      </c>
      <c r="B7" s="162"/>
      <c r="C7" s="162"/>
      <c r="D7" s="162"/>
      <c r="E7" s="162"/>
      <c r="F7" s="162"/>
      <c r="G7" s="162"/>
      <c r="H7" s="162"/>
      <c r="I7" s="163"/>
      <c r="J7" s="59"/>
      <c r="K7" s="60"/>
      <c r="L7" s="60"/>
      <c r="M7" s="60"/>
      <c r="N7" s="60"/>
      <c r="O7" s="60"/>
    </row>
    <row r="8" spans="1:15" s="17" customFormat="1" ht="24.75" customHeight="1">
      <c r="A8" s="100">
        <v>1</v>
      </c>
      <c r="B8" s="51" t="s">
        <v>11</v>
      </c>
      <c r="C8" s="52">
        <f>34.8*3.84</f>
        <v>133.63199999999998</v>
      </c>
      <c r="D8" s="52" t="s">
        <v>12</v>
      </c>
      <c r="E8" s="52">
        <v>4</v>
      </c>
      <c r="F8" s="53">
        <f>E8*C8</f>
        <v>534.5279999999999</v>
      </c>
      <c r="G8" s="114">
        <v>50</v>
      </c>
      <c r="H8" s="53">
        <f>G8*C8</f>
        <v>6681.5999999999985</v>
      </c>
      <c r="I8" s="54" t="s">
        <v>13</v>
      </c>
      <c r="J8" s="66"/>
      <c r="K8" s="66"/>
      <c r="L8" s="66"/>
      <c r="M8" s="66"/>
      <c r="N8" s="66"/>
      <c r="O8" s="66"/>
    </row>
    <row r="9" spans="1:15" s="17" customFormat="1" ht="24.75" customHeight="1">
      <c r="A9" s="100">
        <v>2</v>
      </c>
      <c r="B9" s="51" t="s">
        <v>14</v>
      </c>
      <c r="C9" s="52">
        <f>11.8*3.84</f>
        <v>45.312</v>
      </c>
      <c r="D9" s="52" t="s">
        <v>12</v>
      </c>
      <c r="E9" s="52">
        <v>45</v>
      </c>
      <c r="F9" s="53">
        <f aca="true" t="shared" si="0" ref="F9:F14">E9*C9</f>
        <v>2039.04</v>
      </c>
      <c r="G9" s="52">
        <v>35</v>
      </c>
      <c r="H9" s="53">
        <f aca="true" t="shared" si="1" ref="H9:H14">G9*C9</f>
        <v>1585.9199999999998</v>
      </c>
      <c r="I9" s="54" t="s">
        <v>15</v>
      </c>
      <c r="J9" s="66"/>
      <c r="K9" s="66"/>
      <c r="L9" s="66"/>
      <c r="M9" s="66"/>
      <c r="N9" s="66"/>
      <c r="O9" s="66"/>
    </row>
    <row r="10" spans="1:9" s="17" customFormat="1" ht="24.75" customHeight="1">
      <c r="A10" s="100">
        <v>3</v>
      </c>
      <c r="B10" s="64" t="s">
        <v>16</v>
      </c>
      <c r="C10" s="52">
        <f>11.8*3.84</f>
        <v>45.312</v>
      </c>
      <c r="D10" s="52" t="s">
        <v>12</v>
      </c>
      <c r="E10" s="65">
        <v>24</v>
      </c>
      <c r="F10" s="53">
        <f t="shared" si="0"/>
        <v>1087.4879999999998</v>
      </c>
      <c r="G10" s="65">
        <v>12</v>
      </c>
      <c r="H10" s="53">
        <f t="shared" si="1"/>
        <v>543.7439999999999</v>
      </c>
      <c r="I10" s="54" t="s">
        <v>17</v>
      </c>
    </row>
    <row r="11" spans="1:16" s="133" customFormat="1" ht="24.75" customHeight="1">
      <c r="A11" s="100">
        <v>4</v>
      </c>
      <c r="B11" s="135" t="s">
        <v>22</v>
      </c>
      <c r="C11" s="85">
        <v>14</v>
      </c>
      <c r="D11" s="85" t="s">
        <v>23</v>
      </c>
      <c r="E11" s="114">
        <v>80</v>
      </c>
      <c r="F11" s="53">
        <f t="shared" si="0"/>
        <v>1120</v>
      </c>
      <c r="G11" s="114">
        <v>80</v>
      </c>
      <c r="H11" s="53">
        <f t="shared" si="1"/>
        <v>1120</v>
      </c>
      <c r="I11" s="109" t="s">
        <v>24</v>
      </c>
      <c r="J11" s="134"/>
      <c r="K11" s="134"/>
      <c r="L11" s="134"/>
      <c r="M11" s="134"/>
      <c r="N11" s="134"/>
      <c r="O11" s="134"/>
      <c r="P11" s="84"/>
    </row>
    <row r="12" spans="1:16" s="133" customFormat="1" ht="24.75" customHeight="1">
      <c r="A12" s="100">
        <v>5</v>
      </c>
      <c r="B12" s="135" t="s">
        <v>25</v>
      </c>
      <c r="C12" s="85">
        <v>14</v>
      </c>
      <c r="D12" s="85" t="s">
        <v>23</v>
      </c>
      <c r="E12" s="114">
        <v>180</v>
      </c>
      <c r="F12" s="53">
        <f t="shared" si="0"/>
        <v>2520</v>
      </c>
      <c r="G12" s="114">
        <v>80</v>
      </c>
      <c r="H12" s="53">
        <f t="shared" si="1"/>
        <v>1120</v>
      </c>
      <c r="I12" s="109" t="s">
        <v>158</v>
      </c>
      <c r="J12" s="134"/>
      <c r="K12" s="134"/>
      <c r="L12" s="134"/>
      <c r="M12" s="134"/>
      <c r="N12" s="134"/>
      <c r="O12" s="134"/>
      <c r="P12" s="84"/>
    </row>
    <row r="13" spans="1:13" s="17" customFormat="1" ht="25.5" customHeight="1">
      <c r="A13" s="100">
        <v>6</v>
      </c>
      <c r="B13" s="51" t="s">
        <v>26</v>
      </c>
      <c r="C13" s="52">
        <v>39.4</v>
      </c>
      <c r="D13" s="52" t="s">
        <v>12</v>
      </c>
      <c r="E13" s="114">
        <v>180</v>
      </c>
      <c r="F13" s="53">
        <f aca="true" t="shared" si="2" ref="F13:F18">E13*C13</f>
        <v>7092</v>
      </c>
      <c r="G13" s="114">
        <v>80</v>
      </c>
      <c r="H13" s="53">
        <f t="shared" si="1"/>
        <v>3152</v>
      </c>
      <c r="I13" s="51" t="s">
        <v>27</v>
      </c>
      <c r="J13" s="102"/>
      <c r="K13" s="102"/>
      <c r="L13" s="102"/>
      <c r="M13" s="102"/>
    </row>
    <row r="14" spans="1:15" s="17" customFormat="1" ht="27.75" customHeight="1">
      <c r="A14" s="100">
        <v>7</v>
      </c>
      <c r="B14" s="64" t="s">
        <v>28</v>
      </c>
      <c r="C14" s="52">
        <v>1</v>
      </c>
      <c r="D14" s="65" t="s">
        <v>29</v>
      </c>
      <c r="E14" s="65">
        <v>800</v>
      </c>
      <c r="F14" s="53">
        <f t="shared" si="0"/>
        <v>800</v>
      </c>
      <c r="G14" s="65">
        <v>1000</v>
      </c>
      <c r="H14" s="53">
        <f t="shared" si="1"/>
        <v>1000</v>
      </c>
      <c r="I14" s="54" t="s">
        <v>30</v>
      </c>
      <c r="J14" s="66"/>
      <c r="K14" s="66"/>
      <c r="L14" s="159"/>
      <c r="M14" s="160"/>
      <c r="N14" s="66"/>
      <c r="O14" s="66"/>
    </row>
    <row r="15" spans="1:15" s="61" customFormat="1" ht="24.75" customHeight="1">
      <c r="A15" s="161" t="s">
        <v>31</v>
      </c>
      <c r="B15" s="162"/>
      <c r="C15" s="162"/>
      <c r="D15" s="162"/>
      <c r="E15" s="162"/>
      <c r="F15" s="162"/>
      <c r="G15" s="162"/>
      <c r="H15" s="162"/>
      <c r="I15" s="163"/>
      <c r="J15" s="59"/>
      <c r="K15" s="60"/>
      <c r="L15" s="60"/>
      <c r="M15" s="60"/>
      <c r="N15" s="60"/>
      <c r="O15" s="60"/>
    </row>
    <row r="16" spans="1:30" s="103" customFormat="1" ht="48" customHeight="1">
      <c r="A16" s="52">
        <v>1</v>
      </c>
      <c r="B16" s="51" t="s">
        <v>32</v>
      </c>
      <c r="C16" s="52">
        <v>283</v>
      </c>
      <c r="D16" s="52" t="s">
        <v>12</v>
      </c>
      <c r="E16" s="52">
        <v>13</v>
      </c>
      <c r="F16" s="53">
        <f t="shared" si="2"/>
        <v>3679</v>
      </c>
      <c r="G16" s="52">
        <v>25</v>
      </c>
      <c r="H16" s="53">
        <f>G16*C16</f>
        <v>7075</v>
      </c>
      <c r="I16" s="67" t="s">
        <v>33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6" s="63" customFormat="1" ht="26.25" customHeight="1">
      <c r="A17" s="28">
        <v>2</v>
      </c>
      <c r="B17" s="24" t="s">
        <v>95</v>
      </c>
      <c r="C17" s="25">
        <f>283*1.05</f>
        <v>297.15000000000003</v>
      </c>
      <c r="D17" s="25" t="s">
        <v>12</v>
      </c>
      <c r="E17" s="25">
        <v>90</v>
      </c>
      <c r="F17" s="25">
        <f>E17*C17</f>
        <v>26743.500000000004</v>
      </c>
      <c r="G17" s="25"/>
      <c r="H17" s="25"/>
      <c r="I17" s="18" t="s">
        <v>96</v>
      </c>
      <c r="J17" s="82"/>
      <c r="K17" s="83"/>
      <c r="L17" s="83"/>
      <c r="M17" s="83"/>
      <c r="N17" s="83"/>
      <c r="O17" s="83"/>
      <c r="P17" s="83"/>
    </row>
    <row r="18" spans="1:30" s="103" customFormat="1" ht="48" customHeight="1">
      <c r="A18" s="52">
        <v>3</v>
      </c>
      <c r="B18" s="51" t="s">
        <v>34</v>
      </c>
      <c r="C18" s="52">
        <v>25.5</v>
      </c>
      <c r="D18" s="52" t="s">
        <v>12</v>
      </c>
      <c r="E18" s="52">
        <v>13</v>
      </c>
      <c r="F18" s="53">
        <f t="shared" si="2"/>
        <v>331.5</v>
      </c>
      <c r="G18" s="52">
        <v>40</v>
      </c>
      <c r="H18" s="53">
        <f aca="true" t="shared" si="3" ref="H18:H45">G18*C18</f>
        <v>1020</v>
      </c>
      <c r="I18" s="67" t="s">
        <v>33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16" s="63" customFormat="1" ht="26.25" customHeight="1">
      <c r="A19" s="28">
        <v>4</v>
      </c>
      <c r="B19" s="24" t="s">
        <v>151</v>
      </c>
      <c r="C19" s="25">
        <f>25.5*1.08</f>
        <v>27.540000000000003</v>
      </c>
      <c r="D19" s="25" t="s">
        <v>12</v>
      </c>
      <c r="E19" s="25">
        <v>90</v>
      </c>
      <c r="F19" s="25">
        <f>E19*C19</f>
        <v>2478.6000000000004</v>
      </c>
      <c r="G19" s="25"/>
      <c r="H19" s="25"/>
      <c r="I19" s="18" t="s">
        <v>96</v>
      </c>
      <c r="J19" s="82"/>
      <c r="K19" s="83"/>
      <c r="L19" s="83"/>
      <c r="M19" s="83"/>
      <c r="N19" s="83"/>
      <c r="O19" s="83"/>
      <c r="P19" s="83"/>
    </row>
    <row r="20" spans="1:16" s="63" customFormat="1" ht="26.25" customHeight="1">
      <c r="A20" s="52">
        <v>5</v>
      </c>
      <c r="B20" s="24" t="s">
        <v>99</v>
      </c>
      <c r="C20" s="25">
        <v>2</v>
      </c>
      <c r="D20" s="25" t="s">
        <v>100</v>
      </c>
      <c r="E20" s="25">
        <v>80</v>
      </c>
      <c r="F20" s="25">
        <f>E20*C20</f>
        <v>160</v>
      </c>
      <c r="G20" s="25"/>
      <c r="H20" s="25"/>
      <c r="I20" s="18" t="s">
        <v>101</v>
      </c>
      <c r="J20" s="82"/>
      <c r="K20" s="83"/>
      <c r="L20" s="83"/>
      <c r="M20" s="83"/>
      <c r="N20" s="83"/>
      <c r="O20" s="83"/>
      <c r="P20" s="83"/>
    </row>
    <row r="21" spans="1:10" s="12" customFormat="1" ht="24.75" customHeight="1">
      <c r="A21" s="52">
        <v>7</v>
      </c>
      <c r="B21" s="51" t="s">
        <v>35</v>
      </c>
      <c r="C21" s="52">
        <v>2</v>
      </c>
      <c r="D21" s="52" t="s">
        <v>23</v>
      </c>
      <c r="E21" s="104">
        <v>10</v>
      </c>
      <c r="F21" s="52">
        <f>C21*E21</f>
        <v>20</v>
      </c>
      <c r="G21" s="52">
        <v>15</v>
      </c>
      <c r="H21" s="53">
        <f t="shared" si="3"/>
        <v>30</v>
      </c>
      <c r="I21" s="101" t="s">
        <v>36</v>
      </c>
      <c r="J21" s="62"/>
    </row>
    <row r="22" spans="1:256" s="17" customFormat="1" ht="45" customHeight="1">
      <c r="A22" s="52">
        <v>9</v>
      </c>
      <c r="B22" s="51" t="s">
        <v>39</v>
      </c>
      <c r="C22" s="52">
        <v>356</v>
      </c>
      <c r="D22" s="25" t="s">
        <v>12</v>
      </c>
      <c r="E22" s="104">
        <v>55</v>
      </c>
      <c r="F22" s="53">
        <f>C22*E22</f>
        <v>19580</v>
      </c>
      <c r="G22" s="52">
        <v>75</v>
      </c>
      <c r="H22" s="53">
        <f t="shared" si="3"/>
        <v>26700</v>
      </c>
      <c r="I22" s="67" t="s">
        <v>40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7" customFormat="1" ht="45" customHeight="1">
      <c r="A23" s="28">
        <v>10</v>
      </c>
      <c r="B23" s="51" t="s">
        <v>41</v>
      </c>
      <c r="C23" s="52">
        <v>13</v>
      </c>
      <c r="D23" s="25" t="s">
        <v>29</v>
      </c>
      <c r="E23" s="104">
        <v>300</v>
      </c>
      <c r="F23" s="53">
        <f>C23*E23</f>
        <v>3900</v>
      </c>
      <c r="G23" s="52">
        <v>200</v>
      </c>
      <c r="H23" s="53">
        <f t="shared" si="3"/>
        <v>2600</v>
      </c>
      <c r="I23" s="67" t="s">
        <v>42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9" s="111" customFormat="1" ht="54" customHeight="1">
      <c r="A24" s="52">
        <v>11</v>
      </c>
      <c r="B24" s="115" t="s">
        <v>43</v>
      </c>
      <c r="C24" s="114">
        <v>7</v>
      </c>
      <c r="D24" s="114" t="s">
        <v>23</v>
      </c>
      <c r="E24" s="114">
        <v>900</v>
      </c>
      <c r="F24" s="113">
        <f>E24*C24</f>
        <v>6300</v>
      </c>
      <c r="G24" s="114">
        <v>280</v>
      </c>
      <c r="H24" s="113">
        <f t="shared" si="3"/>
        <v>1960</v>
      </c>
      <c r="I24" s="112" t="s">
        <v>147</v>
      </c>
    </row>
    <row r="25" spans="1:9" s="63" customFormat="1" ht="54.75" customHeight="1">
      <c r="A25" s="28">
        <v>12</v>
      </c>
      <c r="B25" s="51" t="s">
        <v>44</v>
      </c>
      <c r="C25" s="52">
        <f>3.3*2</f>
        <v>6.6</v>
      </c>
      <c r="D25" s="52" t="s">
        <v>12</v>
      </c>
      <c r="E25" s="114">
        <v>300</v>
      </c>
      <c r="F25" s="53">
        <f>E25*C25</f>
        <v>1980</v>
      </c>
      <c r="G25" s="114">
        <v>200</v>
      </c>
      <c r="H25" s="53">
        <f t="shared" si="3"/>
        <v>1320</v>
      </c>
      <c r="I25" s="105" t="s">
        <v>45</v>
      </c>
    </row>
    <row r="26" spans="1:10" s="121" customFormat="1" ht="30" customHeight="1">
      <c r="A26" s="52">
        <v>13</v>
      </c>
      <c r="B26" s="125" t="s">
        <v>46</v>
      </c>
      <c r="C26" s="85">
        <v>14.4</v>
      </c>
      <c r="D26" s="124" t="s">
        <v>12</v>
      </c>
      <c r="E26" s="119">
        <v>280</v>
      </c>
      <c r="F26" s="108">
        <f aca="true" t="shared" si="4" ref="F26:F45">E26*C26</f>
        <v>4032</v>
      </c>
      <c r="G26" s="118">
        <v>110</v>
      </c>
      <c r="H26" s="108">
        <f t="shared" si="3"/>
        <v>1584</v>
      </c>
      <c r="I26" s="123" t="s">
        <v>47</v>
      </c>
      <c r="J26" s="122"/>
    </row>
    <row r="27" spans="1:10" s="116" customFormat="1" ht="30" customHeight="1">
      <c r="A27" s="28">
        <v>14</v>
      </c>
      <c r="B27" s="120" t="s">
        <v>48</v>
      </c>
      <c r="C27" s="114">
        <v>7.2</v>
      </c>
      <c r="D27" s="118" t="s">
        <v>23</v>
      </c>
      <c r="E27" s="119">
        <v>198</v>
      </c>
      <c r="F27" s="113">
        <f t="shared" si="4"/>
        <v>1425.6000000000001</v>
      </c>
      <c r="G27" s="118">
        <v>110</v>
      </c>
      <c r="H27" s="113">
        <f t="shared" si="3"/>
        <v>792</v>
      </c>
      <c r="I27" s="112" t="s">
        <v>49</v>
      </c>
      <c r="J27" s="117"/>
    </row>
    <row r="28" spans="1:256" s="17" customFormat="1" ht="45" customHeight="1">
      <c r="A28" s="52">
        <v>15</v>
      </c>
      <c r="B28" s="51" t="s">
        <v>50</v>
      </c>
      <c r="C28" s="52">
        <v>7.8</v>
      </c>
      <c r="D28" s="25" t="s">
        <v>23</v>
      </c>
      <c r="E28" s="132">
        <v>240</v>
      </c>
      <c r="F28" s="53">
        <f>C28*E28</f>
        <v>1872</v>
      </c>
      <c r="G28" s="52">
        <v>130</v>
      </c>
      <c r="H28" s="53">
        <f t="shared" si="3"/>
        <v>1014</v>
      </c>
      <c r="I28" s="67" t="s">
        <v>40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4" s="63" customFormat="1" ht="24.75" customHeight="1">
      <c r="A29" s="28">
        <v>16</v>
      </c>
      <c r="B29" s="24" t="s">
        <v>148</v>
      </c>
      <c r="C29" s="52">
        <v>47.6</v>
      </c>
      <c r="D29" s="52" t="s">
        <v>12</v>
      </c>
      <c r="E29" s="114">
        <v>55</v>
      </c>
      <c r="F29" s="53">
        <f>E29*C29</f>
        <v>2618</v>
      </c>
      <c r="G29" s="114">
        <v>45</v>
      </c>
      <c r="H29" s="53">
        <f t="shared" si="3"/>
        <v>2142</v>
      </c>
      <c r="I29" s="101" t="s">
        <v>51</v>
      </c>
      <c r="J29" s="83"/>
      <c r="L29" s="12"/>
      <c r="M29" s="12"/>
      <c r="N29" s="12"/>
    </row>
    <row r="30" spans="1:16" s="63" customFormat="1" ht="24.75" customHeight="1">
      <c r="A30" s="52">
        <v>17</v>
      </c>
      <c r="B30" s="51" t="s">
        <v>52</v>
      </c>
      <c r="C30" s="52">
        <v>47.6</v>
      </c>
      <c r="D30" s="52" t="s">
        <v>12</v>
      </c>
      <c r="E30" s="52">
        <v>18</v>
      </c>
      <c r="F30" s="53">
        <f>E30*C30</f>
        <v>856.8000000000001</v>
      </c>
      <c r="G30" s="52">
        <v>15</v>
      </c>
      <c r="H30" s="53">
        <f t="shared" si="3"/>
        <v>714</v>
      </c>
      <c r="I30" s="54" t="s">
        <v>21</v>
      </c>
      <c r="J30" s="66"/>
      <c r="K30" s="66"/>
      <c r="L30" s="66"/>
      <c r="M30" s="66"/>
      <c r="N30" s="66"/>
      <c r="O30" s="66"/>
      <c r="P30" s="17"/>
    </row>
    <row r="31" spans="1:16" s="63" customFormat="1" ht="26.25" customHeight="1">
      <c r="A31" s="28">
        <v>18</v>
      </c>
      <c r="B31" s="24" t="s">
        <v>152</v>
      </c>
      <c r="C31" s="25">
        <f>47.6*1.05</f>
        <v>49.980000000000004</v>
      </c>
      <c r="D31" s="25" t="s">
        <v>12</v>
      </c>
      <c r="E31" s="25">
        <v>90</v>
      </c>
      <c r="F31" s="25">
        <f>E31*C31</f>
        <v>4498.200000000001</v>
      </c>
      <c r="G31" s="25"/>
      <c r="H31" s="25"/>
      <c r="I31" s="18" t="s">
        <v>154</v>
      </c>
      <c r="J31" s="82"/>
      <c r="K31" s="83"/>
      <c r="L31" s="83"/>
      <c r="M31" s="83"/>
      <c r="N31" s="83"/>
      <c r="O31" s="83"/>
      <c r="P31" s="83"/>
    </row>
    <row r="32" spans="1:15" s="17" customFormat="1" ht="24.75" customHeight="1">
      <c r="A32" s="52">
        <v>19</v>
      </c>
      <c r="B32" s="51" t="s">
        <v>53</v>
      </c>
      <c r="C32" s="52">
        <f>1.37*9</f>
        <v>12.330000000000002</v>
      </c>
      <c r="D32" s="52" t="s">
        <v>12</v>
      </c>
      <c r="E32" s="52">
        <v>45</v>
      </c>
      <c r="F32" s="53">
        <f>E32*C32</f>
        <v>554.8500000000001</v>
      </c>
      <c r="G32" s="52">
        <v>35</v>
      </c>
      <c r="H32" s="53">
        <f t="shared" si="3"/>
        <v>431.55000000000007</v>
      </c>
      <c r="I32" s="54" t="s">
        <v>15</v>
      </c>
      <c r="J32" s="66"/>
      <c r="K32" s="66"/>
      <c r="L32" s="66"/>
      <c r="M32" s="66"/>
      <c r="N32" s="66"/>
      <c r="O32" s="66"/>
    </row>
    <row r="33" spans="1:9" s="17" customFormat="1" ht="24.75" customHeight="1">
      <c r="A33" s="28">
        <v>20</v>
      </c>
      <c r="B33" s="64" t="s">
        <v>16</v>
      </c>
      <c r="C33" s="52">
        <f>1.37*9</f>
        <v>12.330000000000002</v>
      </c>
      <c r="D33" s="52" t="s">
        <v>12</v>
      </c>
      <c r="E33" s="65">
        <v>24</v>
      </c>
      <c r="F33" s="53">
        <f>E33*C33</f>
        <v>295.9200000000001</v>
      </c>
      <c r="G33" s="65">
        <v>12</v>
      </c>
      <c r="H33" s="53">
        <f t="shared" si="3"/>
        <v>147.96000000000004</v>
      </c>
      <c r="I33" s="54" t="s">
        <v>17</v>
      </c>
    </row>
    <row r="34" spans="1:10" s="12" customFormat="1" ht="28.5" customHeight="1">
      <c r="A34" s="52">
        <v>21</v>
      </c>
      <c r="B34" s="24" t="s">
        <v>54</v>
      </c>
      <c r="C34" s="52">
        <f>3.24*9</f>
        <v>29.160000000000004</v>
      </c>
      <c r="D34" s="25" t="s">
        <v>12</v>
      </c>
      <c r="E34" s="81">
        <v>200</v>
      </c>
      <c r="F34" s="53">
        <f t="shared" si="4"/>
        <v>5832.000000000001</v>
      </c>
      <c r="G34" s="25">
        <v>80</v>
      </c>
      <c r="H34" s="53">
        <f t="shared" si="3"/>
        <v>2332.8</v>
      </c>
      <c r="I34" s="80" t="s">
        <v>63</v>
      </c>
      <c r="J34" s="79"/>
    </row>
    <row r="35" spans="1:10" s="12" customFormat="1" ht="28.5" customHeight="1">
      <c r="A35" s="25">
        <v>22</v>
      </c>
      <c r="B35" s="24" t="s">
        <v>55</v>
      </c>
      <c r="C35" s="52">
        <v>49.8</v>
      </c>
      <c r="D35" s="25" t="s">
        <v>23</v>
      </c>
      <c r="E35" s="81">
        <v>50</v>
      </c>
      <c r="F35" s="53">
        <f t="shared" si="4"/>
        <v>2490</v>
      </c>
      <c r="G35" s="25">
        <v>30</v>
      </c>
      <c r="H35" s="53">
        <f t="shared" si="3"/>
        <v>1494</v>
      </c>
      <c r="I35" s="80" t="s">
        <v>56</v>
      </c>
      <c r="J35" s="79"/>
    </row>
    <row r="36" spans="1:10" s="12" customFormat="1" ht="28.5" customHeight="1">
      <c r="A36" s="52">
        <v>23</v>
      </c>
      <c r="B36" s="24" t="s">
        <v>57</v>
      </c>
      <c r="C36" s="52">
        <f>49.8*0.9</f>
        <v>44.82</v>
      </c>
      <c r="D36" s="25" t="s">
        <v>12</v>
      </c>
      <c r="E36" s="81">
        <v>200</v>
      </c>
      <c r="F36" s="53">
        <f t="shared" si="4"/>
        <v>8964</v>
      </c>
      <c r="G36" s="25">
        <v>80</v>
      </c>
      <c r="H36" s="53">
        <f t="shared" si="3"/>
        <v>3585.6</v>
      </c>
      <c r="I36" s="80" t="s">
        <v>63</v>
      </c>
      <c r="J36" s="79"/>
    </row>
    <row r="37" spans="1:10" s="12" customFormat="1" ht="28.5" customHeight="1">
      <c r="A37" s="28">
        <v>24</v>
      </c>
      <c r="B37" s="24" t="s">
        <v>58</v>
      </c>
      <c r="C37" s="52">
        <f>49.8</f>
        <v>49.8</v>
      </c>
      <c r="D37" s="25" t="s">
        <v>23</v>
      </c>
      <c r="E37" s="81">
        <v>30</v>
      </c>
      <c r="F37" s="53">
        <f t="shared" si="4"/>
        <v>1494</v>
      </c>
      <c r="G37" s="25">
        <v>20</v>
      </c>
      <c r="H37" s="53">
        <f t="shared" si="3"/>
        <v>996</v>
      </c>
      <c r="I37" s="80" t="s">
        <v>59</v>
      </c>
      <c r="J37" s="79"/>
    </row>
    <row r="38" spans="1:10" s="12" customFormat="1" ht="28.5" customHeight="1">
      <c r="A38" s="52">
        <v>25</v>
      </c>
      <c r="B38" s="24" t="s">
        <v>60</v>
      </c>
      <c r="C38" s="52">
        <f>49.8*3.2</f>
        <v>159.36</v>
      </c>
      <c r="D38" s="25" t="s">
        <v>12</v>
      </c>
      <c r="E38" s="81">
        <v>30</v>
      </c>
      <c r="F38" s="53">
        <f t="shared" si="4"/>
        <v>4780.8</v>
      </c>
      <c r="G38" s="25">
        <v>6</v>
      </c>
      <c r="H38" s="53">
        <f t="shared" si="3"/>
        <v>956.1600000000001</v>
      </c>
      <c r="I38" s="80" t="s">
        <v>61</v>
      </c>
      <c r="J38" s="79"/>
    </row>
    <row r="39" spans="1:10" s="12" customFormat="1" ht="28.5" customHeight="1">
      <c r="A39" s="28">
        <v>26</v>
      </c>
      <c r="B39" s="24" t="s">
        <v>62</v>
      </c>
      <c r="C39" s="52">
        <v>13.2</v>
      </c>
      <c r="D39" s="25" t="s">
        <v>12</v>
      </c>
      <c r="E39" s="81">
        <v>200</v>
      </c>
      <c r="F39" s="53">
        <f t="shared" si="4"/>
        <v>2640</v>
      </c>
      <c r="G39" s="25">
        <v>80</v>
      </c>
      <c r="H39" s="53">
        <f t="shared" si="3"/>
        <v>1056</v>
      </c>
      <c r="I39" s="80" t="s">
        <v>63</v>
      </c>
      <c r="J39" s="79"/>
    </row>
    <row r="40" spans="1:13" s="17" customFormat="1" ht="25.5" customHeight="1">
      <c r="A40" s="52">
        <v>27</v>
      </c>
      <c r="B40" s="51" t="s">
        <v>64</v>
      </c>
      <c r="C40" s="52">
        <v>10</v>
      </c>
      <c r="D40" s="52" t="s">
        <v>12</v>
      </c>
      <c r="E40" s="52">
        <v>340</v>
      </c>
      <c r="F40" s="53">
        <f t="shared" si="4"/>
        <v>3400</v>
      </c>
      <c r="G40" s="52">
        <v>160</v>
      </c>
      <c r="H40" s="53">
        <f t="shared" si="3"/>
        <v>1600</v>
      </c>
      <c r="I40" s="51" t="s">
        <v>65</v>
      </c>
      <c r="J40" s="102"/>
      <c r="K40" s="102"/>
      <c r="L40" s="102"/>
      <c r="M40" s="102"/>
    </row>
    <row r="41" spans="1:13" s="17" customFormat="1" ht="25.5" customHeight="1">
      <c r="A41" s="28">
        <v>28</v>
      </c>
      <c r="B41" s="51" t="s">
        <v>66</v>
      </c>
      <c r="C41" s="52">
        <v>2</v>
      </c>
      <c r="D41" s="52" t="s">
        <v>67</v>
      </c>
      <c r="E41" s="52">
        <v>400</v>
      </c>
      <c r="F41" s="53">
        <f t="shared" si="4"/>
        <v>800</v>
      </c>
      <c r="G41" s="52">
        <v>0</v>
      </c>
      <c r="H41" s="53">
        <f t="shared" si="3"/>
        <v>0</v>
      </c>
      <c r="I41" s="51" t="s">
        <v>68</v>
      </c>
      <c r="J41" s="102"/>
      <c r="K41" s="102"/>
      <c r="L41" s="102"/>
      <c r="M41" s="102"/>
    </row>
    <row r="42" spans="1:10" s="12" customFormat="1" ht="28.5" customHeight="1">
      <c r="A42" s="52">
        <v>29</v>
      </c>
      <c r="B42" s="24" t="s">
        <v>149</v>
      </c>
      <c r="C42" s="52">
        <f>356+159</f>
        <v>515</v>
      </c>
      <c r="D42" s="25" t="s">
        <v>12</v>
      </c>
      <c r="E42" s="81">
        <v>9</v>
      </c>
      <c r="F42" s="53">
        <f t="shared" si="4"/>
        <v>4635</v>
      </c>
      <c r="G42" s="25">
        <v>14</v>
      </c>
      <c r="H42" s="53">
        <f t="shared" si="3"/>
        <v>7210</v>
      </c>
      <c r="I42" s="18" t="s">
        <v>150</v>
      </c>
      <c r="J42" s="79"/>
    </row>
    <row r="43" spans="1:10" s="12" customFormat="1" ht="28.5" customHeight="1">
      <c r="A43" s="28">
        <v>30</v>
      </c>
      <c r="B43" s="24" t="s">
        <v>69</v>
      </c>
      <c r="C43" s="52">
        <v>356</v>
      </c>
      <c r="D43" s="25" t="s">
        <v>12</v>
      </c>
      <c r="E43" s="81">
        <v>9</v>
      </c>
      <c r="F43" s="53">
        <f t="shared" si="4"/>
        <v>3204</v>
      </c>
      <c r="G43" s="25">
        <v>18</v>
      </c>
      <c r="H43" s="53">
        <f t="shared" si="3"/>
        <v>6408</v>
      </c>
      <c r="I43" s="18" t="s">
        <v>159</v>
      </c>
      <c r="J43" s="79"/>
    </row>
    <row r="44" spans="1:30" s="69" customFormat="1" ht="34.5" customHeight="1" hidden="1">
      <c r="A44" s="52">
        <v>27</v>
      </c>
      <c r="B44" s="74" t="s">
        <v>70</v>
      </c>
      <c r="C44" s="52"/>
      <c r="D44" s="75" t="s">
        <v>67</v>
      </c>
      <c r="E44" s="68">
        <v>350</v>
      </c>
      <c r="F44" s="53">
        <f t="shared" si="4"/>
        <v>0</v>
      </c>
      <c r="G44" s="68">
        <v>500</v>
      </c>
      <c r="H44" s="53">
        <f t="shared" si="3"/>
        <v>0</v>
      </c>
      <c r="I44" s="70" t="s">
        <v>71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s="71" customFormat="1" ht="36" customHeight="1" hidden="1">
      <c r="A45" s="25">
        <v>28</v>
      </c>
      <c r="B45" s="77" t="s">
        <v>72</v>
      </c>
      <c r="C45" s="52"/>
      <c r="D45" s="73" t="s">
        <v>29</v>
      </c>
      <c r="E45" s="73">
        <v>600</v>
      </c>
      <c r="F45" s="53">
        <f t="shared" si="4"/>
        <v>0</v>
      </c>
      <c r="G45" s="73">
        <v>450</v>
      </c>
      <c r="H45" s="53">
        <f t="shared" si="3"/>
        <v>0</v>
      </c>
      <c r="I45" s="72" t="s">
        <v>73</v>
      </c>
      <c r="J45" s="78"/>
      <c r="K45" s="78"/>
      <c r="L45" s="78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1:15" s="61" customFormat="1" ht="25.5" customHeight="1">
      <c r="A46" s="161" t="s">
        <v>74</v>
      </c>
      <c r="B46" s="162"/>
      <c r="C46" s="162"/>
      <c r="D46" s="162"/>
      <c r="E46" s="162"/>
      <c r="F46" s="162"/>
      <c r="G46" s="162"/>
      <c r="H46" s="162"/>
      <c r="I46" s="163"/>
      <c r="J46" s="59"/>
      <c r="K46" s="60"/>
      <c r="L46" s="60"/>
      <c r="M46" s="60"/>
      <c r="N46" s="60"/>
      <c r="O46" s="60"/>
    </row>
    <row r="47" spans="1:30" s="12" customFormat="1" ht="91.5" customHeight="1">
      <c r="A47" s="25">
        <v>1</v>
      </c>
      <c r="B47" s="98" t="s">
        <v>75</v>
      </c>
      <c r="C47" s="99">
        <v>356</v>
      </c>
      <c r="D47" s="25" t="s">
        <v>12</v>
      </c>
      <c r="E47" s="118">
        <v>110</v>
      </c>
      <c r="F47" s="53">
        <f aca="true" t="shared" si="5" ref="F47:F53">E47*C47</f>
        <v>39160</v>
      </c>
      <c r="G47" s="25">
        <v>45</v>
      </c>
      <c r="H47" s="58">
        <f>G47*C47</f>
        <v>16020</v>
      </c>
      <c r="I47" s="67" t="s">
        <v>76</v>
      </c>
      <c r="J47" s="34"/>
      <c r="K47" s="15"/>
      <c r="L47" s="15"/>
      <c r="M47" s="15"/>
      <c r="N47" s="15"/>
      <c r="O47" s="15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10" s="12" customFormat="1" ht="24.75" customHeight="1">
      <c r="A48" s="128">
        <v>2</v>
      </c>
      <c r="B48" s="18" t="s">
        <v>77</v>
      </c>
      <c r="C48" s="81">
        <v>450</v>
      </c>
      <c r="D48" s="25" t="s">
        <v>78</v>
      </c>
      <c r="E48" s="118">
        <v>8</v>
      </c>
      <c r="F48" s="25">
        <f>C48*E48</f>
        <v>3600</v>
      </c>
      <c r="G48" s="25"/>
      <c r="H48" s="25"/>
      <c r="I48" s="18" t="s">
        <v>79</v>
      </c>
      <c r="J48" s="79"/>
    </row>
    <row r="49" spans="1:10" s="130" customFormat="1" ht="24.75" customHeight="1">
      <c r="A49" s="25">
        <v>3</v>
      </c>
      <c r="B49" s="18" t="s">
        <v>80</v>
      </c>
      <c r="C49" s="81">
        <v>1</v>
      </c>
      <c r="D49" s="25" t="s">
        <v>78</v>
      </c>
      <c r="E49" s="25">
        <v>35</v>
      </c>
      <c r="F49" s="25">
        <f t="shared" si="5"/>
        <v>35</v>
      </c>
      <c r="G49" s="25"/>
      <c r="H49" s="25"/>
      <c r="I49" s="18" t="s">
        <v>81</v>
      </c>
      <c r="J49" s="131"/>
    </row>
    <row r="50" spans="1:10" s="130" customFormat="1" ht="24.75" customHeight="1">
      <c r="A50" s="128">
        <v>4</v>
      </c>
      <c r="B50" s="18" t="s">
        <v>82</v>
      </c>
      <c r="C50" s="81">
        <v>219</v>
      </c>
      <c r="D50" s="25" t="s">
        <v>78</v>
      </c>
      <c r="E50" s="118">
        <v>20</v>
      </c>
      <c r="F50" s="25">
        <f t="shared" si="5"/>
        <v>4380</v>
      </c>
      <c r="G50" s="25"/>
      <c r="H50" s="25"/>
      <c r="I50" s="18" t="s">
        <v>83</v>
      </c>
      <c r="J50" s="131"/>
    </row>
    <row r="51" spans="1:10" s="12" customFormat="1" ht="24.75" customHeight="1">
      <c r="A51" s="25">
        <v>5</v>
      </c>
      <c r="B51" s="18" t="s">
        <v>84</v>
      </c>
      <c r="C51" s="81">
        <v>10</v>
      </c>
      <c r="D51" s="25" t="s">
        <v>78</v>
      </c>
      <c r="E51" s="25">
        <v>15</v>
      </c>
      <c r="F51" s="25">
        <f t="shared" si="5"/>
        <v>150</v>
      </c>
      <c r="G51" s="25"/>
      <c r="H51" s="25"/>
      <c r="I51" s="18" t="s">
        <v>85</v>
      </c>
      <c r="J51" s="79"/>
    </row>
    <row r="52" spans="1:256" s="126" customFormat="1" ht="24.75" customHeight="1">
      <c r="A52" s="128">
        <v>6</v>
      </c>
      <c r="B52" s="129" t="s">
        <v>86</v>
      </c>
      <c r="C52" s="81">
        <v>147</v>
      </c>
      <c r="D52" s="128" t="s">
        <v>78</v>
      </c>
      <c r="E52" s="118">
        <v>24</v>
      </c>
      <c r="F52" s="25">
        <f t="shared" si="5"/>
        <v>3528</v>
      </c>
      <c r="G52" s="128"/>
      <c r="H52" s="25"/>
      <c r="I52" s="127" t="s">
        <v>87</v>
      </c>
      <c r="J52" s="82"/>
      <c r="K52" s="12"/>
      <c r="L52" s="12"/>
      <c r="M52" s="12"/>
      <c r="N52" s="12"/>
      <c r="O52" s="12"/>
      <c r="P52" s="12"/>
      <c r="Q52" s="1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s="12" customFormat="1" ht="24.75" customHeight="1">
      <c r="A53" s="25">
        <v>7</v>
      </c>
      <c r="B53" s="106" t="s">
        <v>88</v>
      </c>
      <c r="C53" s="81">
        <f>18.5*15+28.7</f>
        <v>306.2</v>
      </c>
      <c r="D53" s="25" t="s">
        <v>23</v>
      </c>
      <c r="E53" s="25">
        <v>75</v>
      </c>
      <c r="F53" s="25">
        <f t="shared" si="5"/>
        <v>22965</v>
      </c>
      <c r="G53" s="25"/>
      <c r="H53" s="25"/>
      <c r="I53" s="107" t="s">
        <v>155</v>
      </c>
      <c r="J53" s="82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15" s="61" customFormat="1" ht="25.5" customHeight="1">
      <c r="A54" s="161" t="s">
        <v>89</v>
      </c>
      <c r="B54" s="162"/>
      <c r="C54" s="162"/>
      <c r="D54" s="162"/>
      <c r="E54" s="162"/>
      <c r="F54" s="162"/>
      <c r="G54" s="162"/>
      <c r="H54" s="162"/>
      <c r="I54" s="163"/>
      <c r="J54" s="59"/>
      <c r="K54" s="60"/>
      <c r="L54" s="60"/>
      <c r="M54" s="60"/>
      <c r="N54" s="60"/>
      <c r="O54" s="60"/>
    </row>
    <row r="55" spans="1:15" s="17" customFormat="1" ht="20.25" customHeight="1">
      <c r="A55" s="100">
        <v>1</v>
      </c>
      <c r="B55" s="51" t="s">
        <v>90</v>
      </c>
      <c r="C55" s="25">
        <v>38</v>
      </c>
      <c r="D55" s="52" t="s">
        <v>12</v>
      </c>
      <c r="E55" s="114">
        <v>245</v>
      </c>
      <c r="F55" s="53">
        <f>E55*C55</f>
        <v>9310</v>
      </c>
      <c r="G55" s="114">
        <v>120</v>
      </c>
      <c r="H55" s="110">
        <f>G55*C55</f>
        <v>4560</v>
      </c>
      <c r="I55" s="54" t="s">
        <v>91</v>
      </c>
      <c r="J55" s="66"/>
      <c r="K55" s="66"/>
      <c r="L55" s="66"/>
      <c r="M55" s="66"/>
      <c r="N55" s="66"/>
      <c r="O55" s="66"/>
    </row>
    <row r="56" spans="1:15" s="17" customFormat="1" ht="20.25" customHeight="1">
      <c r="A56" s="100">
        <v>2</v>
      </c>
      <c r="B56" s="51" t="s">
        <v>92</v>
      </c>
      <c r="C56" s="52">
        <v>1</v>
      </c>
      <c r="D56" s="52" t="s">
        <v>29</v>
      </c>
      <c r="E56" s="114">
        <v>800</v>
      </c>
      <c r="F56" s="53">
        <f>E56*C56</f>
        <v>800</v>
      </c>
      <c r="G56" s="114">
        <v>500</v>
      </c>
      <c r="H56" s="110">
        <f>G56*C56</f>
        <v>500</v>
      </c>
      <c r="I56" s="54" t="s">
        <v>93</v>
      </c>
      <c r="J56" s="66"/>
      <c r="K56" s="66"/>
      <c r="L56" s="66"/>
      <c r="M56" s="66"/>
      <c r="N56" s="66"/>
      <c r="O56" s="66"/>
    </row>
    <row r="57" spans="1:10" s="12" customFormat="1" ht="28.5" customHeight="1">
      <c r="A57" s="25">
        <v>3</v>
      </c>
      <c r="B57" s="24" t="s">
        <v>94</v>
      </c>
      <c r="C57" s="118">
        <v>38</v>
      </c>
      <c r="D57" s="25" t="s">
        <v>12</v>
      </c>
      <c r="E57" s="81">
        <v>90</v>
      </c>
      <c r="F57" s="53">
        <f>E57*C57</f>
        <v>3420</v>
      </c>
      <c r="G57" s="118">
        <v>120</v>
      </c>
      <c r="H57" s="58">
        <f>G57*C57</f>
        <v>4560</v>
      </c>
      <c r="I57" s="80" t="s">
        <v>146</v>
      </c>
      <c r="J57" s="79"/>
    </row>
    <row r="58" spans="1:9" s="17" customFormat="1" ht="27.75" customHeight="1">
      <c r="A58" s="100">
        <v>4</v>
      </c>
      <c r="B58" s="24" t="s">
        <v>144</v>
      </c>
      <c r="C58" s="52">
        <v>38</v>
      </c>
      <c r="D58" s="52" t="s">
        <v>12</v>
      </c>
      <c r="E58" s="52">
        <v>65</v>
      </c>
      <c r="F58" s="53">
        <f>E58*C58</f>
        <v>2470</v>
      </c>
      <c r="G58" s="52">
        <v>50</v>
      </c>
      <c r="H58" s="53">
        <f>G58*C58</f>
        <v>1900</v>
      </c>
      <c r="I58" s="54" t="s">
        <v>145</v>
      </c>
    </row>
    <row r="59" spans="1:15" s="61" customFormat="1" ht="25.5" customHeight="1">
      <c r="A59" s="161" t="s">
        <v>153</v>
      </c>
      <c r="B59" s="162"/>
      <c r="C59" s="162"/>
      <c r="D59" s="162"/>
      <c r="E59" s="162"/>
      <c r="F59" s="162"/>
      <c r="G59" s="162"/>
      <c r="H59" s="162"/>
      <c r="I59" s="163"/>
      <c r="J59" s="59"/>
      <c r="K59" s="60"/>
      <c r="L59" s="60"/>
      <c r="M59" s="60"/>
      <c r="N59" s="60"/>
      <c r="O59" s="60"/>
    </row>
    <row r="60" spans="1:14" s="63" customFormat="1" ht="24.75" customHeight="1">
      <c r="A60" s="100">
        <v>1</v>
      </c>
      <c r="B60" s="51" t="s">
        <v>18</v>
      </c>
      <c r="C60" s="52">
        <v>4.5</v>
      </c>
      <c r="D60" s="52" t="s">
        <v>12</v>
      </c>
      <c r="E60" s="52">
        <v>60</v>
      </c>
      <c r="F60" s="53">
        <f>E60*C60</f>
        <v>270</v>
      </c>
      <c r="G60" s="52">
        <v>45</v>
      </c>
      <c r="H60" s="53">
        <f>G60*C60</f>
        <v>202.5</v>
      </c>
      <c r="I60" s="101" t="s">
        <v>19</v>
      </c>
      <c r="J60" s="83"/>
      <c r="L60" s="12"/>
      <c r="M60" s="12"/>
      <c r="N60" s="12"/>
    </row>
    <row r="61" spans="1:16" s="63" customFormat="1" ht="24.75" customHeight="1">
      <c r="A61" s="100">
        <v>2</v>
      </c>
      <c r="B61" s="51" t="s">
        <v>20</v>
      </c>
      <c r="C61" s="52">
        <v>4.5</v>
      </c>
      <c r="D61" s="52" t="s">
        <v>12</v>
      </c>
      <c r="E61" s="52">
        <v>18</v>
      </c>
      <c r="F61" s="53">
        <f>E61*C61</f>
        <v>81</v>
      </c>
      <c r="G61" s="52">
        <v>15</v>
      </c>
      <c r="H61" s="53">
        <f>G61*C61</f>
        <v>67.5</v>
      </c>
      <c r="I61" s="54" t="s">
        <v>21</v>
      </c>
      <c r="J61" s="66"/>
      <c r="K61" s="66"/>
      <c r="L61" s="66"/>
      <c r="M61" s="66"/>
      <c r="N61" s="66"/>
      <c r="O61" s="66"/>
      <c r="P61" s="17"/>
    </row>
    <row r="62" spans="1:16" s="63" customFormat="1" ht="26.25" customHeight="1">
      <c r="A62" s="100">
        <v>3</v>
      </c>
      <c r="B62" s="24" t="s">
        <v>97</v>
      </c>
      <c r="C62" s="25">
        <f>27.1*1.05</f>
        <v>28.455000000000002</v>
      </c>
      <c r="D62" s="25" t="s">
        <v>12</v>
      </c>
      <c r="E62" s="25">
        <v>60</v>
      </c>
      <c r="F62" s="25">
        <f aca="true" t="shared" si="6" ref="F62:F69">E62*C62</f>
        <v>1707.3000000000002</v>
      </c>
      <c r="G62" s="25"/>
      <c r="H62" s="25"/>
      <c r="I62" s="18" t="s">
        <v>98</v>
      </c>
      <c r="J62" s="82"/>
      <c r="K62" s="83"/>
      <c r="L62" s="83"/>
      <c r="M62" s="83"/>
      <c r="N62" s="83"/>
      <c r="O62" s="83"/>
      <c r="P62" s="83"/>
    </row>
    <row r="63" spans="1:15" s="17" customFormat="1" ht="20.25" customHeight="1">
      <c r="A63" s="100">
        <v>4</v>
      </c>
      <c r="B63" s="51" t="s">
        <v>37</v>
      </c>
      <c r="C63" s="52">
        <v>4.68</v>
      </c>
      <c r="D63" s="52" t="s">
        <v>12</v>
      </c>
      <c r="E63" s="52">
        <v>110</v>
      </c>
      <c r="F63" s="53">
        <f>E63*C63</f>
        <v>514.8</v>
      </c>
      <c r="G63" s="52">
        <v>90</v>
      </c>
      <c r="H63" s="53">
        <f>G63*C63</f>
        <v>421.2</v>
      </c>
      <c r="I63" s="54" t="s">
        <v>38</v>
      </c>
      <c r="J63" s="66"/>
      <c r="K63" s="66"/>
      <c r="L63" s="66"/>
      <c r="M63" s="66"/>
      <c r="N63" s="66"/>
      <c r="O63" s="66"/>
    </row>
    <row r="64" spans="1:10" s="94" customFormat="1" ht="24.75" customHeight="1">
      <c r="A64" s="100">
        <v>5</v>
      </c>
      <c r="B64" s="95" t="s">
        <v>102</v>
      </c>
      <c r="C64" s="25">
        <v>3</v>
      </c>
      <c r="D64" s="25" t="s">
        <v>29</v>
      </c>
      <c r="E64" s="25">
        <v>500</v>
      </c>
      <c r="F64" s="25">
        <f t="shared" si="6"/>
        <v>1500</v>
      </c>
      <c r="G64" s="25"/>
      <c r="H64" s="25"/>
      <c r="I64" s="18" t="s">
        <v>103</v>
      </c>
      <c r="J64" s="93"/>
    </row>
    <row r="65" spans="1:10" s="94" customFormat="1" ht="24.75" customHeight="1">
      <c r="A65" s="100">
        <v>6</v>
      </c>
      <c r="B65" s="95" t="s">
        <v>104</v>
      </c>
      <c r="C65" s="25">
        <v>2</v>
      </c>
      <c r="D65" s="25" t="s">
        <v>29</v>
      </c>
      <c r="E65" s="25">
        <v>600</v>
      </c>
      <c r="F65" s="25">
        <f t="shared" si="6"/>
        <v>1200</v>
      </c>
      <c r="G65" s="25"/>
      <c r="H65" s="25"/>
      <c r="I65" s="18" t="s">
        <v>103</v>
      </c>
      <c r="J65" s="93"/>
    </row>
    <row r="66" spans="1:10" s="94" customFormat="1" ht="24.75" customHeight="1">
      <c r="A66" s="100">
        <v>7</v>
      </c>
      <c r="B66" s="31" t="s">
        <v>160</v>
      </c>
      <c r="C66" s="25">
        <v>3</v>
      </c>
      <c r="D66" s="25" t="s">
        <v>67</v>
      </c>
      <c r="E66" s="25">
        <v>280</v>
      </c>
      <c r="F66" s="25">
        <f t="shared" si="6"/>
        <v>840</v>
      </c>
      <c r="G66" s="25"/>
      <c r="H66" s="25"/>
      <c r="I66" s="18" t="s">
        <v>105</v>
      </c>
      <c r="J66" s="93"/>
    </row>
    <row r="67" spans="1:10" s="94" customFormat="1" ht="24.75" customHeight="1">
      <c r="A67" s="100">
        <v>8</v>
      </c>
      <c r="B67" s="31" t="s">
        <v>106</v>
      </c>
      <c r="C67" s="25">
        <v>3</v>
      </c>
      <c r="D67" s="25" t="s">
        <v>67</v>
      </c>
      <c r="E67" s="25">
        <v>150</v>
      </c>
      <c r="F67" s="25">
        <f t="shared" si="6"/>
        <v>450</v>
      </c>
      <c r="G67" s="25"/>
      <c r="H67" s="25"/>
      <c r="I67" s="18" t="s">
        <v>107</v>
      </c>
      <c r="J67" s="93"/>
    </row>
    <row r="68" spans="1:16" s="63" customFormat="1" ht="26.25" customHeight="1">
      <c r="A68" s="100">
        <v>9</v>
      </c>
      <c r="B68" s="24" t="s">
        <v>108</v>
      </c>
      <c r="C68" s="25">
        <v>1</v>
      </c>
      <c r="D68" s="25" t="s">
        <v>29</v>
      </c>
      <c r="E68" s="25">
        <v>850</v>
      </c>
      <c r="F68" s="25">
        <f t="shared" si="6"/>
        <v>850</v>
      </c>
      <c r="G68" s="25">
        <v>160</v>
      </c>
      <c r="H68" s="25">
        <f>G68*C68</f>
        <v>160</v>
      </c>
      <c r="I68" s="18" t="s">
        <v>109</v>
      </c>
      <c r="J68" s="82"/>
      <c r="K68" s="83"/>
      <c r="L68" s="83"/>
      <c r="M68" s="83"/>
      <c r="N68" s="83"/>
      <c r="O68" s="83"/>
      <c r="P68" s="83"/>
    </row>
    <row r="69" spans="1:16" s="63" customFormat="1" ht="26.25" customHeight="1">
      <c r="A69" s="100">
        <v>10</v>
      </c>
      <c r="B69" s="24" t="s">
        <v>110</v>
      </c>
      <c r="C69" s="25">
        <v>1</v>
      </c>
      <c r="D69" s="25" t="s">
        <v>29</v>
      </c>
      <c r="E69" s="25">
        <v>300</v>
      </c>
      <c r="F69" s="25">
        <f t="shared" si="6"/>
        <v>300</v>
      </c>
      <c r="G69" s="25">
        <v>80</v>
      </c>
      <c r="H69" s="25">
        <f>G69*C69</f>
        <v>80</v>
      </c>
      <c r="I69" s="18" t="s">
        <v>111</v>
      </c>
      <c r="J69" s="82"/>
      <c r="K69" s="83"/>
      <c r="L69" s="83"/>
      <c r="M69" s="83"/>
      <c r="N69" s="83"/>
      <c r="O69" s="83"/>
      <c r="P69" s="83"/>
    </row>
    <row r="70" spans="1:16" s="63" customFormat="1" ht="26.25" customHeight="1">
      <c r="A70" s="100">
        <v>11</v>
      </c>
      <c r="B70" s="24" t="s">
        <v>156</v>
      </c>
      <c r="C70" s="25">
        <v>1</v>
      </c>
      <c r="D70" s="25" t="s">
        <v>29</v>
      </c>
      <c r="E70" s="25">
        <v>100</v>
      </c>
      <c r="F70" s="25">
        <f>E70*C70</f>
        <v>100</v>
      </c>
      <c r="G70" s="25">
        <v>1400</v>
      </c>
      <c r="H70" s="25">
        <f>G70*C70</f>
        <v>1400</v>
      </c>
      <c r="I70" s="18" t="s">
        <v>157</v>
      </c>
      <c r="J70" s="82"/>
      <c r="K70" s="83"/>
      <c r="L70" s="83"/>
      <c r="M70" s="83"/>
      <c r="N70" s="83"/>
      <c r="O70" s="83"/>
      <c r="P70" s="83"/>
    </row>
    <row r="71" spans="1:10" ht="24.75" customHeight="1">
      <c r="A71" s="86" t="s">
        <v>112</v>
      </c>
      <c r="B71" s="33" t="s">
        <v>113</v>
      </c>
      <c r="C71" s="147" t="s">
        <v>114</v>
      </c>
      <c r="D71" s="148"/>
      <c r="E71" s="149"/>
      <c r="F71" s="86">
        <f>SUM(F8:F70)</f>
        <v>232389.92599999998</v>
      </c>
      <c r="G71" s="32" t="s">
        <v>6</v>
      </c>
      <c r="H71" s="86">
        <f>SUM(H8:H70)</f>
        <v>118243.534</v>
      </c>
      <c r="I71" s="87" t="s">
        <v>113</v>
      </c>
      <c r="J71" s="29"/>
    </row>
    <row r="72" spans="1:10" ht="24.75" customHeight="1">
      <c r="A72" s="35" t="s">
        <v>115</v>
      </c>
      <c r="B72" s="36" t="s">
        <v>116</v>
      </c>
      <c r="C72" s="150" t="s">
        <v>117</v>
      </c>
      <c r="D72" s="151"/>
      <c r="E72" s="152"/>
      <c r="F72" s="153">
        <f>(H71+F71)*0.15</f>
        <v>52595.01899999999</v>
      </c>
      <c r="G72" s="154"/>
      <c r="H72" s="155"/>
      <c r="I72" s="88"/>
      <c r="J72" s="29"/>
    </row>
    <row r="73" spans="1:10" ht="24.75" customHeight="1">
      <c r="A73" s="37" t="s">
        <v>118</v>
      </c>
      <c r="B73" s="38" t="s">
        <v>119</v>
      </c>
      <c r="C73" s="39"/>
      <c r="D73" s="39"/>
      <c r="E73" s="39"/>
      <c r="F73" s="39"/>
      <c r="G73" s="39"/>
      <c r="H73" s="39"/>
      <c r="I73" s="89"/>
      <c r="J73" s="29"/>
    </row>
    <row r="74" spans="1:10" ht="24.75" customHeight="1">
      <c r="A74" s="28">
        <v>1</v>
      </c>
      <c r="B74" s="27" t="s">
        <v>120</v>
      </c>
      <c r="C74" s="28">
        <v>1</v>
      </c>
      <c r="D74" s="28" t="s">
        <v>29</v>
      </c>
      <c r="E74" s="28">
        <v>0</v>
      </c>
      <c r="F74" s="25">
        <f>E74*C74</f>
        <v>0</v>
      </c>
      <c r="G74" s="28">
        <f>(H71+F71)*0.01</f>
        <v>3506.3345999999997</v>
      </c>
      <c r="H74" s="25">
        <f>G74*C74</f>
        <v>3506.3345999999997</v>
      </c>
      <c r="I74" s="90" t="s">
        <v>121</v>
      </c>
      <c r="J74" s="29"/>
    </row>
    <row r="75" spans="1:11" ht="24.75" customHeight="1">
      <c r="A75" s="28">
        <v>2</v>
      </c>
      <c r="B75" s="27" t="s">
        <v>122</v>
      </c>
      <c r="C75" s="28">
        <v>1</v>
      </c>
      <c r="D75" s="28" t="s">
        <v>29</v>
      </c>
      <c r="E75" s="28">
        <v>400</v>
      </c>
      <c r="F75" s="25">
        <f>E75*C75</f>
        <v>400</v>
      </c>
      <c r="G75" s="28">
        <f>(F71+H71)*0.02</f>
        <v>7012.669199999999</v>
      </c>
      <c r="H75" s="25">
        <f>G75*C75</f>
        <v>7012.669199999999</v>
      </c>
      <c r="I75" s="80" t="s">
        <v>123</v>
      </c>
      <c r="J75" s="48"/>
      <c r="K75" s="48"/>
    </row>
    <row r="76" spans="1:10" ht="36" customHeight="1">
      <c r="A76" s="28">
        <v>3</v>
      </c>
      <c r="B76" s="55" t="s">
        <v>124</v>
      </c>
      <c r="C76" s="56">
        <v>1</v>
      </c>
      <c r="D76" s="56" t="s">
        <v>29</v>
      </c>
      <c r="E76" s="56">
        <v>0</v>
      </c>
      <c r="F76" s="25">
        <f>E76*C76</f>
        <v>0</v>
      </c>
      <c r="G76" s="52">
        <v>1000</v>
      </c>
      <c r="H76" s="25">
        <f>G76*C76</f>
        <v>1000</v>
      </c>
      <c r="I76" s="57" t="s">
        <v>125</v>
      </c>
      <c r="J76" s="29"/>
    </row>
    <row r="77" spans="1:10" ht="24.75" customHeight="1">
      <c r="A77" s="28">
        <v>4</v>
      </c>
      <c r="B77" s="55" t="s">
        <v>126</v>
      </c>
      <c r="C77" s="56">
        <v>356</v>
      </c>
      <c r="D77" s="52" t="s">
        <v>12</v>
      </c>
      <c r="E77" s="56">
        <v>0</v>
      </c>
      <c r="F77" s="25">
        <f>E77*C77</f>
        <v>0</v>
      </c>
      <c r="G77" s="56">
        <v>20</v>
      </c>
      <c r="H77" s="25">
        <f>G77*C77</f>
        <v>7120</v>
      </c>
      <c r="I77" s="57" t="s">
        <v>127</v>
      </c>
      <c r="J77" s="29"/>
    </row>
    <row r="78" spans="1:30" ht="20.25" customHeight="1">
      <c r="A78" s="28">
        <v>5</v>
      </c>
      <c r="B78" s="31" t="s">
        <v>128</v>
      </c>
      <c r="C78" s="25"/>
      <c r="D78" s="25"/>
      <c r="E78" s="23"/>
      <c r="F78" s="26">
        <f>SUM(F74:F77)</f>
        <v>400</v>
      </c>
      <c r="G78" s="23"/>
      <c r="H78" s="26">
        <f>SUM(H74:H77)</f>
        <v>18639.0038</v>
      </c>
      <c r="I78" s="24"/>
      <c r="J78" s="30"/>
      <c r="K78" s="16"/>
      <c r="L78" s="16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256" ht="24.75" customHeight="1">
      <c r="A79" s="40" t="s">
        <v>129</v>
      </c>
      <c r="B79" s="41" t="s">
        <v>130</v>
      </c>
      <c r="C79" s="156"/>
      <c r="D79" s="157"/>
      <c r="E79" s="158"/>
      <c r="F79" s="153">
        <f>F78+H78+F72+H71+F71</f>
        <v>422267.4828</v>
      </c>
      <c r="G79" s="154"/>
      <c r="H79" s="155"/>
      <c r="I79" s="91"/>
      <c r="J79" s="82"/>
      <c r="K79" s="12"/>
      <c r="L79" s="12"/>
      <c r="M79" s="12"/>
      <c r="N79" s="12"/>
      <c r="O79" s="12"/>
      <c r="P79" s="12"/>
      <c r="Q79" s="12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ht="24.75" customHeight="1">
      <c r="A80" s="40"/>
      <c r="B80" s="96"/>
      <c r="C80" s="97"/>
      <c r="D80" s="97"/>
      <c r="E80" s="97"/>
      <c r="F80" s="97"/>
      <c r="G80" s="97"/>
      <c r="H80" s="97"/>
      <c r="I80" s="92"/>
      <c r="J80" s="82"/>
      <c r="K80" s="12"/>
      <c r="L80" s="12"/>
      <c r="M80" s="12"/>
      <c r="N80" s="12"/>
      <c r="O80" s="12"/>
      <c r="P80" s="12"/>
      <c r="Q80" s="12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s="9" customFormat="1" ht="14.25">
      <c r="A81" s="30" t="s">
        <v>131</v>
      </c>
      <c r="B81" s="42"/>
      <c r="C81" s="30"/>
      <c r="D81" s="30"/>
      <c r="E81" s="43"/>
      <c r="F81" s="43"/>
      <c r="G81" s="44"/>
      <c r="H81" s="43"/>
      <c r="I81" s="42" t="s">
        <v>132</v>
      </c>
      <c r="J81" s="34"/>
      <c r="K81" s="15"/>
      <c r="L81" s="15"/>
      <c r="M81" s="15"/>
      <c r="N81" s="15"/>
      <c r="O81" s="1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10" customFormat="1" ht="18" customHeight="1">
      <c r="A82" s="45" t="s">
        <v>133</v>
      </c>
      <c r="B82" s="145" t="s">
        <v>134</v>
      </c>
      <c r="C82" s="145"/>
      <c r="D82" s="145"/>
      <c r="E82" s="145"/>
      <c r="F82" s="145"/>
      <c r="G82" s="145"/>
      <c r="H82" s="145"/>
      <c r="I82" s="145"/>
      <c r="J82" s="34"/>
      <c r="K82" s="15"/>
      <c r="L82" s="15"/>
      <c r="M82" s="15"/>
      <c r="N82" s="15"/>
      <c r="O82" s="1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0" customFormat="1" ht="18" customHeight="1">
      <c r="A83" s="45" t="s">
        <v>133</v>
      </c>
      <c r="B83" s="146" t="s">
        <v>135</v>
      </c>
      <c r="C83" s="146"/>
      <c r="D83" s="146"/>
      <c r="E83" s="146"/>
      <c r="F83" s="146"/>
      <c r="G83" s="146"/>
      <c r="H83" s="146"/>
      <c r="I83" s="146"/>
      <c r="J83" s="46"/>
      <c r="K83" s="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0" customFormat="1" ht="18" customHeight="1">
      <c r="A84" s="45" t="s">
        <v>133</v>
      </c>
      <c r="B84" s="146" t="s">
        <v>136</v>
      </c>
      <c r="C84" s="146"/>
      <c r="D84" s="146"/>
      <c r="E84" s="146"/>
      <c r="F84" s="146"/>
      <c r="G84" s="146"/>
      <c r="H84" s="146"/>
      <c r="I84" s="146"/>
      <c r="J84" s="2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0" customFormat="1" ht="18" customHeight="1">
      <c r="A85" s="45" t="s">
        <v>133</v>
      </c>
      <c r="B85" s="146" t="s">
        <v>137</v>
      </c>
      <c r="C85" s="146"/>
      <c r="D85" s="146"/>
      <c r="E85" s="146"/>
      <c r="F85" s="146"/>
      <c r="G85" s="146"/>
      <c r="H85" s="146"/>
      <c r="I85" s="146"/>
      <c r="J85" s="2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10" ht="14.25">
      <c r="A86" s="47" t="s">
        <v>133</v>
      </c>
      <c r="B86" s="144" t="s">
        <v>138</v>
      </c>
      <c r="C86" s="144"/>
      <c r="D86" s="144"/>
      <c r="E86" s="144"/>
      <c r="F86" s="144"/>
      <c r="G86" s="144"/>
      <c r="H86" s="144"/>
      <c r="I86" s="144"/>
      <c r="J86" s="29"/>
    </row>
    <row r="87" spans="1:10" ht="18.75" customHeight="1">
      <c r="A87" s="47" t="s">
        <v>133</v>
      </c>
      <c r="B87" s="144" t="s">
        <v>139</v>
      </c>
      <c r="C87" s="144"/>
      <c r="D87" s="144"/>
      <c r="E87" s="144"/>
      <c r="F87" s="144"/>
      <c r="G87" s="144"/>
      <c r="H87" s="144"/>
      <c r="I87" s="144"/>
      <c r="J87" s="29"/>
    </row>
    <row r="88" spans="1:10" ht="14.25">
      <c r="A88" s="47" t="s">
        <v>133</v>
      </c>
      <c r="B88" s="144" t="s">
        <v>140</v>
      </c>
      <c r="C88" s="144"/>
      <c r="D88" s="144"/>
      <c r="E88" s="144"/>
      <c r="F88" s="144"/>
      <c r="G88" s="144"/>
      <c r="H88" s="144"/>
      <c r="I88" s="144"/>
      <c r="J88" s="29"/>
    </row>
    <row r="89" spans="1:10" ht="14.25">
      <c r="A89" s="47" t="s">
        <v>133</v>
      </c>
      <c r="B89" s="144" t="s">
        <v>141</v>
      </c>
      <c r="C89" s="144"/>
      <c r="D89" s="144"/>
      <c r="E89" s="144"/>
      <c r="F89" s="144"/>
      <c r="G89" s="144"/>
      <c r="H89" s="144"/>
      <c r="I89" s="144"/>
      <c r="J89" s="29"/>
    </row>
    <row r="90" spans="1:10" ht="18.75" customHeight="1">
      <c r="A90" s="48"/>
      <c r="B90" s="139" t="s">
        <v>142</v>
      </c>
      <c r="C90" s="139"/>
      <c r="D90" s="48"/>
      <c r="E90" s="49"/>
      <c r="F90" s="49"/>
      <c r="G90" s="50"/>
      <c r="H90" s="49"/>
      <c r="I90" s="46" t="s">
        <v>143</v>
      </c>
      <c r="J90" s="29"/>
    </row>
    <row r="91" spans="1:10" ht="18.75" customHeight="1">
      <c r="A91" s="48"/>
      <c r="B91" s="46"/>
      <c r="C91" s="48"/>
      <c r="D91" s="48"/>
      <c r="E91" s="49"/>
      <c r="F91" s="49"/>
      <c r="G91" s="50"/>
      <c r="H91" s="49"/>
      <c r="I91" s="46"/>
      <c r="J91" s="29"/>
    </row>
    <row r="92" spans="1:11" ht="18.75" customHeight="1">
      <c r="A92" s="48"/>
      <c r="B92" s="139" t="s">
        <v>164</v>
      </c>
      <c r="C92" s="139"/>
      <c r="D92" s="139"/>
      <c r="E92" s="49"/>
      <c r="F92" s="49"/>
      <c r="G92" s="50"/>
      <c r="H92" s="139" t="s">
        <v>165</v>
      </c>
      <c r="I92" s="139"/>
      <c r="J92" s="48"/>
      <c r="K92" s="48"/>
    </row>
    <row r="93" spans="1:10" ht="14.25">
      <c r="A93" s="48"/>
      <c r="B93" s="46"/>
      <c r="C93" s="48"/>
      <c r="D93" s="48"/>
      <c r="E93" s="49"/>
      <c r="F93" s="49"/>
      <c r="G93" s="50"/>
      <c r="H93" s="49"/>
      <c r="I93" s="46"/>
      <c r="J93" s="29"/>
    </row>
  </sheetData>
  <mergeCells count="33">
    <mergeCell ref="A59:I59"/>
    <mergeCell ref="A1:I1"/>
    <mergeCell ref="A2:I2"/>
    <mergeCell ref="A3:I3"/>
    <mergeCell ref="A4:I4"/>
    <mergeCell ref="E5:F5"/>
    <mergeCell ref="G5:H5"/>
    <mergeCell ref="A7:I7"/>
    <mergeCell ref="L14:M14"/>
    <mergeCell ref="A15:I15"/>
    <mergeCell ref="A46:I46"/>
    <mergeCell ref="A54:I54"/>
    <mergeCell ref="C71:E71"/>
    <mergeCell ref="C72:E72"/>
    <mergeCell ref="F72:H72"/>
    <mergeCell ref="C79:E79"/>
    <mergeCell ref="F79:H79"/>
    <mergeCell ref="B88:I88"/>
    <mergeCell ref="B89:I89"/>
    <mergeCell ref="B82:I82"/>
    <mergeCell ref="B83:I83"/>
    <mergeCell ref="B84:I84"/>
    <mergeCell ref="B85:I85"/>
    <mergeCell ref="B90:C90"/>
    <mergeCell ref="B92:D92"/>
    <mergeCell ref="H92:I92"/>
    <mergeCell ref="A5:A6"/>
    <mergeCell ref="B5:B6"/>
    <mergeCell ref="C5:C6"/>
    <mergeCell ref="D5:D6"/>
    <mergeCell ref="I5:I6"/>
    <mergeCell ref="B86:I86"/>
    <mergeCell ref="B87:I87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2012-02-28T02:19:37Z</cp:lastPrinted>
  <dcterms:created xsi:type="dcterms:W3CDTF">2006-09-24T05:52:42Z</dcterms:created>
  <dcterms:modified xsi:type="dcterms:W3CDTF">2013-08-09T06:40:27Z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