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方案" sheetId="1" r:id="rId1"/>
  </sheets>
  <definedNames>
    <definedName name="_xlnm.Print_Area" localSheetId="0">'方案'!$A$1:$I$91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<sst xmlns="http://schemas.openxmlformats.org/spreadsheetml/2006/main" count="241" uniqueCount="134">
  <si>
    <t>北京齐家盛装饰南昌分公司工程报价单</t>
  </si>
  <si>
    <t>齐家盛装饰部分材料品牌说明</t>
  </si>
  <si>
    <t xml:space="preserve">板  材
</t>
  </si>
  <si>
    <t xml:space="preserve">佳家鼠，千年舟等E1级工程专用大芯板和直接板(规格：1220*2440，厚度：17MM，浙江生产，通过国家质量认证。如需使用E0级千年舟板材，木制品材料费在原报价的基础上上调30元/㎡),同品牌系列饰面板及木线条,如市场缺货，可用同等品质、同等价位的其它品牌代替。石膏板为北京产龙牌纸面石膏板，厚度为9mm。
</t>
  </si>
  <si>
    <t>木器漆</t>
  </si>
  <si>
    <t>多乐士木饰优系列，华润“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</si>
  <si>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</si>
  <si>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多乐士腻子粉，内墙涂料多乐士家丽安无添加，，多乐士金装五合一，立邦丽易涂优，立邦绮得丽，立邦净味120二合一。</t>
  </si>
  <si>
    <t>强电线</t>
  </si>
  <si>
    <t>熊猫牌或赣昌牌多股软线，空调、卫生间及厨房安装4平方线（地线2.5平方），普通插座2.5平方线（地线1.5平方），照明线1.5平方线，（熊猫牌电线中国十大品牌之一。）如需安装熊猫牌6平方软线，材料费按7元/m计算。</t>
  </si>
  <si>
    <t>弱电线</t>
  </si>
  <si>
    <t>电视线、网络线、电话线采用中国名牌“熊猫”品牌，电视线采用熊猫牌屏蔽线（上海生产）。熊猫牌音响线价格按4.5元/m另计。</t>
  </si>
  <si>
    <t>防  水</t>
  </si>
  <si>
    <t>雷邦士通用型防水涂料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</si>
  <si>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</si>
  <si>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进口皮尔萨PP-R管（国际品牌，世界五百强排名212位，全球最早荣获德国HY双环保认证、土耳其原装进口水管）、日丰给水管。</t>
  </si>
  <si>
    <t>排水管</t>
  </si>
  <si>
    <t>广东港丰牌PVC-U新型复合排水管（通过中国环境标志产品认证、通过“产品质量国家免检“资格认证）</t>
  </si>
  <si>
    <t>电工套管</t>
  </si>
  <si>
    <t>熊猫牌双色PVC绝缘电工套管</t>
  </si>
  <si>
    <t>水泥</t>
  </si>
  <si>
    <t>海螺牌32.5硅酸盐水泥，江西生产（视各小区所使用的品牌而定）。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</si>
  <si>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</si>
  <si>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</si>
  <si>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</si>
  <si>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</si>
  <si>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</si>
  <si>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</si>
  <si>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</si>
  <si>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</si>
  <si>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</si>
  <si>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</si>
  <si>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块</t>
  </si>
  <si>
    <t>项</t>
  </si>
  <si>
    <t>墙面批灰</t>
  </si>
  <si>
    <t>墙面膏灰局部批荡找平，墙面开槽处石膏找平，贴布，挂网或滚涂墙固等。</t>
  </si>
  <si>
    <t>顶面刮腻子及刷漆</t>
  </si>
  <si>
    <t>批刮多乐士腻子二遍，打磨平整。刷底漆一遍，多乐士家丽安无添加面漆二遍。(不含特殊处理)喷涂加8元/m2。</t>
  </si>
  <si>
    <t>墙面刮腻子及刷漆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</si>
  <si>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</si>
  <si>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</si>
  <si>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贴暗装踢脚线</t>
  </si>
  <si>
    <t>m</t>
  </si>
  <si>
    <t>墙面开槽，海螺牌32.5硅酸盐水泥沙浆铺贴,踢脚线与墙面齐平，不含踢脚线。</t>
  </si>
  <si>
    <t>地面保护</t>
  </si>
  <si>
    <t>齐家盛装饰南昌分公司专用地面保护膜.</t>
  </si>
  <si>
    <t>过门石</t>
  </si>
  <si>
    <t>水泥砂浆铺贴过门石（过门石业主自购）。</t>
  </si>
  <si>
    <t>鞋柜（1*1m）</t>
  </si>
  <si>
    <t xml:space="preserve">（1）马六甲生态板，框架结构，9厘背板                         
（2）衣柜门价格另计                                             （3）不含五金、玻璃。                                           （4）衣柜厚度为60cm内，柜内特殊功能制作另计                         （5）靠墙背板防潮处理  价格另计                                     （6）柜内抽屉数不超过2个,每增加一个另加60.00元/个
</t>
  </si>
  <si>
    <t xml:space="preserve">（1）马六甲生态板，框架结构，9厘背板                                                          （2）饰面油漆价格另计                                              （3）不含五金、玻璃。                                           （4）衣柜厚度为60cm内，柜内特殊功能制作另计                         （5）靠墙背板防潮处理  价格另计                                     </t>
  </si>
  <si>
    <t>窗台大理石</t>
  </si>
  <si>
    <t>水泥砂浆铺贴窗台大理石（大理石业主自购）。</t>
  </si>
  <si>
    <t>地面找平</t>
  </si>
  <si>
    <t>1、原地面清理，海螺牌强度32.5普通硅酸盐水泥沙浆抹平。2、找平厚度平均不超过40mm，超过此厚度另增加材料费10元/㎡。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</si>
  <si>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</si>
  <si>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</si>
  <si>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地面做防水</t>
  </si>
  <si>
    <t>地面刷雷邦士通用型防水涂料两遍,返墙300mm。</t>
  </si>
  <si>
    <t>包立管</t>
  </si>
  <si>
    <t>根</t>
  </si>
  <si>
    <t>红砖包管,水泥沙浆抹灰（不含表层装饰）宽度350mm以下，超出另计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</si>
  <si>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</si>
  <si>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沉箱处理</t>
  </si>
  <si>
    <t>红砖砌台，海螺牌32.5硅酸盐水泥、中砂及8厘钢筋现场制作预制板架空处理（包括沉箱底放坡度及二次排水）</t>
  </si>
  <si>
    <t>墙面做防水</t>
  </si>
  <si>
    <t>墙面刷雷邦士通用型防水涂料两遍。</t>
  </si>
  <si>
    <t>地面刷雷邦士通用型防水涂料两遍。</t>
  </si>
  <si>
    <t>地漏安装</t>
  </si>
  <si>
    <t>个</t>
  </si>
  <si>
    <t>人工安装，地漏业主自购。</t>
  </si>
  <si>
    <t>地面刷雷邦士通用型防水涂料两遍，返墙0.3m。</t>
  </si>
  <si>
    <t>水电改造工程</t>
  </si>
  <si>
    <t>电路改造（建筑面积）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</si>
  <si>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含墙面开槽。</t>
  </si>
  <si>
    <t>套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</si>
  <si>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</si>
  <si>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</si>
  <si>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</si>
  <si>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</si>
  <si>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</si>
  <si>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</si>
  <si>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</si>
  <si>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材料搬运费</t>
  </si>
  <si>
    <t>乙方所购材料分类给各工种搬运的费用。</t>
  </si>
  <si>
    <t>垃圾清运费</t>
  </si>
  <si>
    <t>编织袋、人工费(运至小区内物业指定地点)。</t>
  </si>
  <si>
    <t>开关面板，五金件安装</t>
  </si>
  <si>
    <t>开关面板、卫浴小五金、灯具安装费。</t>
  </si>
  <si>
    <t>设计费</t>
  </si>
  <si>
    <t>平面布局方案，客餐厅效果图，整套施工图（根据设计复杂程度确定设计费）。</t>
  </si>
  <si>
    <t>半包总价</t>
  </si>
  <si>
    <t xml:space="preserve">（1）马六甲生态板，框架结构，9厘背板                           
（2）不含五金、玻璃。                                            （3）厚度为45cm内，柜内特殊功能制作另计                                                            （4）饰面油漆价格另计                                          </t>
  </si>
  <si>
    <t>无门衣柜</t>
  </si>
  <si>
    <t>吊柜</t>
  </si>
  <si>
    <t>地面做防水</t>
  </si>
  <si>
    <t>二级造型吊顶</t>
  </si>
  <si>
    <t>轻钢龙骨做骨架，制作规格为400mm*400mm,龙牌石膏板饰面。石膏板拼接处留缝3-8mm，快粘粉或石膏粉填充，牛皮纸或绷带粘缝处理，自攻钉刷防锈漆。(不含木质线条、石膏线条、木质雕花及表面装饰），宽度不超过600mm.</t>
  </si>
  <si>
    <t>一、拆除、基础工程</t>
  </si>
  <si>
    <t>拆墙（12墙）</t>
  </si>
  <si>
    <t>仅人工费，垃圾装袋，运至物业指定垃圾堆放处。</t>
  </si>
  <si>
    <t>拆墙（24墙）</t>
  </si>
  <si>
    <t>砌墙（12墙）</t>
  </si>
  <si>
    <t>红砖或轻体砖砌墙，墙面粉刷价格另计（不含表层装饰）</t>
  </si>
  <si>
    <t>双面墙体粉刷</t>
  </si>
  <si>
    <t>海螺牌32.5硅酸盐水泥、中砂双面墙体粉刷、抹平。</t>
  </si>
  <si>
    <t>墙面修补</t>
  </si>
  <si>
    <t>水泥沙浆局部修补抹平（根据修补面积大小确定价格）。</t>
  </si>
  <si>
    <t>一厨一卫给水管隐蔽工程改造（PPR管）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</si>
  <si>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20。包括所有管件材料，打槽、暗铺、安装。（不含水龙头、三角阀、软管等墙外部件）</t>
    </r>
  </si>
  <si>
    <t>沉降层一厨一卫排水管隐蔽工程改造</t>
  </si>
  <si>
    <t>二、客餐厅及走道装修工程</t>
  </si>
  <si>
    <t>六、厨房装修工程</t>
  </si>
  <si>
    <t>七、公卫装修工程</t>
  </si>
  <si>
    <t>八、生活阳台装修工程</t>
  </si>
  <si>
    <t>九、</t>
  </si>
  <si>
    <t>十、</t>
  </si>
  <si>
    <t>十一、</t>
  </si>
  <si>
    <t>十二、</t>
  </si>
  <si>
    <t>十三、</t>
  </si>
  <si>
    <t>十四、</t>
  </si>
  <si>
    <t>三、主卧室装修工程</t>
  </si>
  <si>
    <t>四、次卧装修工程</t>
  </si>
  <si>
    <t>四、储物间装修工程</t>
  </si>
  <si>
    <t>酒柜</t>
  </si>
  <si>
    <t xml:space="preserve">（1）马六甲生态板，框架结构，9厘背板                                                          （2）饰面油漆价格另计                                              （3）不含五金、玻璃。                                           </t>
  </si>
  <si>
    <t>天力PVC排水管，接头、配件、安装。（墙外部件由业主自购。）</t>
  </si>
  <si>
    <t>储物柜</t>
  </si>
  <si>
    <t>洗衣台</t>
  </si>
  <si>
    <t xml:space="preserve">红砖砌框架，外贴瓷砖，含辅材及人工。
</t>
  </si>
  <si>
    <t>吊顶</t>
  </si>
  <si>
    <t>全国率先透明化报价，核算成本才是硬道理       TEL:079188452219  88452319</t>
  </si>
  <si>
    <t>工程地址：香溢花城</t>
  </si>
  <si>
    <t>业主：冯先生   电话：    邮箱：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</si>
</sst>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5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18"/>
      <color indexed="63"/>
      <name val="黑体"/>
      <family val="0"/>
    </font>
    <font>
      <b/>
      <sz val="12"/>
      <color indexed="63"/>
      <name val="黑体"/>
      <family val="0"/>
    </font>
    <font>
      <b/>
      <sz val="12"/>
      <color indexed="63"/>
      <name val="宋体"/>
      <family val="0"/>
    </font>
    <font>
      <sz val="10"/>
      <color indexed="63"/>
      <name val="Times New Roman"/>
      <family val="1"/>
    </font>
    <font>
      <b/>
      <sz val="9"/>
      <color indexed="63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16" applyFont="1">
      <alignment/>
      <protection/>
    </xf>
    <xf numFmtId="0" fontId="2" fillId="2" borderId="8" xfId="0" applyFont="1" applyFill="1" applyBorder="1" applyAlignment="1">
      <alignment horizontal="center" vertical="center" wrapText="1"/>
    </xf>
    <xf numFmtId="0" fontId="19" fillId="2" borderId="9" xfId="16" applyFont="1" applyFill="1" applyBorder="1" applyAlignment="1">
      <alignment horizontal="center" vertical="center" wrapText="1"/>
      <protection/>
    </xf>
    <xf numFmtId="0" fontId="19" fillId="2" borderId="10" xfId="1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16" applyFont="1" applyBorder="1">
      <alignment/>
      <protection/>
    </xf>
    <xf numFmtId="0" fontId="19" fillId="2" borderId="11" xfId="16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86" fontId="2" fillId="3" borderId="1" xfId="0" applyNumberFormat="1" applyFont="1" applyFill="1" applyBorder="1" applyAlignment="1">
      <alignment horizontal="left" vertical="center" wrapText="1"/>
    </xf>
    <xf numFmtId="187" fontId="2" fillId="3" borderId="1" xfId="0" applyNumberFormat="1" applyFont="1" applyFill="1" applyBorder="1" applyAlignment="1">
      <alignment horizontal="left" vertical="center" wrapText="1"/>
    </xf>
    <xf numFmtId="186" fontId="14" fillId="4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16" applyFont="1" applyAlignment="1">
      <alignment horizontal="left" vertical="center"/>
      <protection/>
    </xf>
    <xf numFmtId="0" fontId="2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left" vertical="top" wrapText="1"/>
      <protection/>
    </xf>
    <xf numFmtId="0" fontId="17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17" applyFont="1" applyFill="1" applyBorder="1" applyAlignment="1">
      <alignment horizontal="left" vertical="top" wrapText="1"/>
      <protection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9" fontId="16" fillId="4" borderId="5" xfId="0" applyNumberFormat="1" applyFont="1" applyFill="1" applyBorder="1" applyAlignment="1">
      <alignment horizontal="center" vertical="center"/>
    </xf>
    <xf numFmtId="9" fontId="16" fillId="4" borderId="3" xfId="0" applyNumberFormat="1" applyFont="1" applyFill="1" applyBorder="1" applyAlignment="1">
      <alignment horizontal="center" vertical="center"/>
    </xf>
    <xf numFmtId="9" fontId="16" fillId="4" borderId="6" xfId="0" applyNumberFormat="1" applyFont="1" applyFill="1" applyBorder="1" applyAlignment="1">
      <alignment horizontal="center" vertical="center"/>
    </xf>
    <xf numFmtId="187" fontId="14" fillId="3" borderId="5" xfId="0" applyNumberFormat="1" applyFont="1" applyFill="1" applyBorder="1" applyAlignment="1">
      <alignment horizontal="center" vertical="center"/>
    </xf>
    <xf numFmtId="187" fontId="14" fillId="3" borderId="3" xfId="0" applyNumberFormat="1" applyFont="1" applyFill="1" applyBorder="1" applyAlignment="1">
      <alignment horizontal="center" vertical="center"/>
    </xf>
    <xf numFmtId="187" fontId="14" fillId="3" borderId="6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11" fillId="2" borderId="0" xfId="18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horizontal="left" vertical="center"/>
      <protection/>
    </xf>
    <xf numFmtId="0" fontId="14" fillId="4" borderId="15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2" fillId="2" borderId="16" xfId="16" applyFont="1" applyFill="1" applyBorder="1" applyAlignment="1">
      <alignment horizontal="left" vertical="center" wrapText="1"/>
      <protection/>
    </xf>
    <xf numFmtId="0" fontId="2" fillId="2" borderId="17" xfId="16" applyFont="1" applyFill="1" applyBorder="1" applyAlignment="1">
      <alignment horizontal="left" vertical="center" wrapText="1"/>
      <protection/>
    </xf>
    <xf numFmtId="0" fontId="2" fillId="2" borderId="1" xfId="16" applyFont="1" applyFill="1" applyBorder="1" applyAlignment="1">
      <alignment horizontal="left" vertical="center" wrapText="1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16" applyFont="1" applyFill="1" applyBorder="1" applyAlignment="1">
      <alignment horizontal="left" vertical="center" wrapText="1"/>
      <protection/>
    </xf>
    <xf numFmtId="0" fontId="2" fillId="2" borderId="6" xfId="16" applyFont="1" applyFill="1" applyBorder="1" applyAlignment="1">
      <alignment horizontal="left" vertical="center" wrapText="1"/>
      <protection/>
    </xf>
    <xf numFmtId="0" fontId="2" fillId="2" borderId="8" xfId="0" applyFont="1" applyFill="1" applyBorder="1" applyAlignment="1">
      <alignment horizontal="left" vertical="center" wrapText="1"/>
    </xf>
    <xf numFmtId="0" fontId="2" fillId="2" borderId="20" xfId="16" applyFont="1" applyFill="1" applyBorder="1" applyAlignment="1">
      <alignment horizontal="left" vertical="center" wrapText="1"/>
      <protection/>
    </xf>
    <xf numFmtId="0" fontId="2" fillId="2" borderId="21" xfId="16" applyFont="1" applyFill="1" applyBorder="1" applyAlignment="1">
      <alignment horizontal="left" vertical="center" wrapText="1"/>
      <protection/>
    </xf>
    <xf numFmtId="0" fontId="20" fillId="2" borderId="2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16" applyFont="1" applyFill="1" applyBorder="1" applyAlignment="1">
      <alignment horizontal="center" vertical="center" wrapText="1"/>
      <protection/>
    </xf>
    <xf numFmtId="0" fontId="14" fillId="2" borderId="6" xfId="16" applyFont="1" applyFill="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16" applyFont="1" applyFill="1" applyBorder="1" applyAlignment="1">
      <alignment horizontal="left" vertical="center" wrapText="1"/>
      <protection/>
    </xf>
    <xf numFmtId="0" fontId="2" fillId="0" borderId="6" xfId="16" applyFont="1" applyFill="1" applyBorder="1" applyAlignment="1">
      <alignment horizontal="left" vertical="center" wrapText="1"/>
      <protection/>
    </xf>
  </cellXfs>
  <cellStyles count="11">
    <cellStyle name="Normal" xfId="0"/>
    <cellStyle name="Percent" xfId="15"/>
    <cellStyle name="常规_方案_2" xfId="16"/>
    <cellStyle name="常规_方案_3" xfId="17"/>
    <cellStyle name="常规_方案_9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workbookViewId="0" topLeftCell="A82">
      <selection activeCell="C91" sqref="C91:E91"/>
    </sheetView>
  </sheetViews>
  <sheetFormatPr defaultColWidth="9.00390625" defaultRowHeight="14.25"/>
  <cols>
    <col min="1" max="1" width="6.25390625" style="1" customWidth="1"/>
    <col min="2" max="2" width="18.50390625" style="2" customWidth="1"/>
    <col min="3" max="3" width="6.50390625" style="1" customWidth="1"/>
    <col min="4" max="4" width="4.50390625" style="1" customWidth="1"/>
    <col min="5" max="5" width="4.50390625" style="3" customWidth="1"/>
    <col min="6" max="6" width="6.875" style="3" customWidth="1"/>
    <col min="7" max="7" width="5.125" style="4" customWidth="1"/>
    <col min="8" max="8" width="6.50390625" style="3" customWidth="1"/>
    <col min="9" max="9" width="58.125" style="107" customWidth="1"/>
    <col min="10" max="10" width="14.125" style="5" bestFit="1" customWidth="1"/>
    <col min="11" max="12" width="9.00390625" style="5" bestFit="1" customWidth="1"/>
    <col min="13" max="13" width="4.50390625" style="5" bestFit="1" customWidth="1"/>
    <col min="14" max="16384" width="9.00390625" style="5" bestFit="1" customWidth="1"/>
  </cols>
  <sheetData>
    <row r="1" spans="1:15" s="6" customFormat="1" ht="38.2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3"/>
      <c r="J1" s="25"/>
      <c r="K1" s="17"/>
      <c r="L1" s="17"/>
      <c r="M1" s="17"/>
      <c r="N1" s="17"/>
      <c r="O1" s="17"/>
    </row>
    <row r="2" spans="1:15" s="6" customFormat="1" ht="22.5" customHeight="1">
      <c r="A2" s="174" t="s">
        <v>131</v>
      </c>
      <c r="B2" s="175"/>
      <c r="C2" s="176"/>
      <c r="D2" s="176"/>
      <c r="E2" s="176"/>
      <c r="F2" s="176"/>
      <c r="G2" s="176"/>
      <c r="H2" s="176"/>
      <c r="I2" s="176"/>
      <c r="J2" s="25"/>
      <c r="K2" s="17"/>
      <c r="L2" s="17"/>
      <c r="M2" s="17"/>
      <c r="N2" s="17"/>
      <c r="O2" s="17"/>
    </row>
    <row r="3" spans="1:15" s="6" customFormat="1" ht="24.75" customHeight="1">
      <c r="A3" s="177" t="s">
        <v>132</v>
      </c>
      <c r="B3" s="178"/>
      <c r="C3" s="178"/>
      <c r="D3" s="178"/>
      <c r="E3" s="178"/>
      <c r="F3" s="178"/>
      <c r="G3" s="178"/>
      <c r="H3" s="178"/>
      <c r="I3" s="179"/>
      <c r="J3" s="25"/>
      <c r="K3" s="17"/>
      <c r="L3" s="17"/>
      <c r="M3" s="17"/>
      <c r="N3" s="17"/>
      <c r="O3" s="17"/>
    </row>
    <row r="4" spans="1:15" s="6" customFormat="1" ht="24.75" customHeight="1">
      <c r="A4" s="180" t="s">
        <v>133</v>
      </c>
      <c r="B4" s="180"/>
      <c r="C4" s="180"/>
      <c r="D4" s="180"/>
      <c r="E4" s="180"/>
      <c r="F4" s="180"/>
      <c r="G4" s="180"/>
      <c r="H4" s="180"/>
      <c r="I4" s="180"/>
      <c r="J4" s="25"/>
      <c r="K4" s="17"/>
      <c r="L4" s="17"/>
      <c r="M4" s="17"/>
      <c r="N4" s="17"/>
      <c r="O4" s="17"/>
    </row>
    <row r="5" spans="1:9" s="81" customFormat="1" ht="24.75" customHeight="1">
      <c r="A5" s="181" t="s">
        <v>1</v>
      </c>
      <c r="B5" s="182"/>
      <c r="C5" s="182"/>
      <c r="D5" s="182"/>
      <c r="E5" s="182"/>
      <c r="F5" s="182"/>
      <c r="G5" s="182"/>
      <c r="H5" s="183"/>
      <c r="I5" s="184"/>
    </row>
    <row r="6" spans="1:9" s="110" customFormat="1" ht="49.5" customHeight="1">
      <c r="A6" s="63" t="s">
        <v>2</v>
      </c>
      <c r="B6" s="185" t="s">
        <v>3</v>
      </c>
      <c r="C6" s="186"/>
      <c r="D6" s="186"/>
      <c r="E6" s="186"/>
      <c r="F6" s="186"/>
      <c r="G6" s="186"/>
      <c r="H6" s="166"/>
      <c r="I6" s="167"/>
    </row>
    <row r="7" spans="1:9" s="81" customFormat="1" ht="30" customHeight="1">
      <c r="A7" s="80" t="s">
        <v>4</v>
      </c>
      <c r="B7" s="187" t="s">
        <v>5</v>
      </c>
      <c r="C7" s="187"/>
      <c r="D7" s="187"/>
      <c r="E7" s="187"/>
      <c r="F7" s="187"/>
      <c r="G7" s="187"/>
      <c r="H7" s="188"/>
      <c r="I7" s="189"/>
    </row>
    <row r="8" spans="1:9" s="81" customFormat="1" ht="24.75" customHeight="1">
      <c r="A8" s="80" t="s">
        <v>6</v>
      </c>
      <c r="B8" s="165" t="s">
        <v>7</v>
      </c>
      <c r="C8" s="165"/>
      <c r="D8" s="165"/>
      <c r="E8" s="165"/>
      <c r="F8" s="165"/>
      <c r="G8" s="165"/>
      <c r="H8" s="166"/>
      <c r="I8" s="167"/>
    </row>
    <row r="9" spans="1:9" s="81" customFormat="1" ht="30" customHeight="1">
      <c r="A9" s="80" t="s">
        <v>8</v>
      </c>
      <c r="B9" s="165" t="s">
        <v>9</v>
      </c>
      <c r="C9" s="165"/>
      <c r="D9" s="165"/>
      <c r="E9" s="165"/>
      <c r="F9" s="165"/>
      <c r="G9" s="165"/>
      <c r="H9" s="166"/>
      <c r="I9" s="167"/>
    </row>
    <row r="10" spans="1:9" s="81" customFormat="1" ht="30" customHeight="1">
      <c r="A10" s="80" t="s">
        <v>10</v>
      </c>
      <c r="B10" s="165" t="s">
        <v>11</v>
      </c>
      <c r="C10" s="165"/>
      <c r="D10" s="165"/>
      <c r="E10" s="165"/>
      <c r="F10" s="165"/>
      <c r="G10" s="165"/>
      <c r="H10" s="166"/>
      <c r="I10" s="167"/>
    </row>
    <row r="11" spans="1:9" s="81" customFormat="1" ht="30" customHeight="1">
      <c r="A11" s="82" t="s">
        <v>12</v>
      </c>
      <c r="B11" s="168" t="s">
        <v>13</v>
      </c>
      <c r="C11" s="168"/>
      <c r="D11" s="168"/>
      <c r="E11" s="168"/>
      <c r="F11" s="168"/>
      <c r="G11" s="168"/>
      <c r="H11" s="169"/>
      <c r="I11" s="170"/>
    </row>
    <row r="12" spans="1:9" s="81" customFormat="1" ht="24" customHeight="1">
      <c r="A12" s="83" t="s">
        <v>14</v>
      </c>
      <c r="B12" s="156" t="s">
        <v>15</v>
      </c>
      <c r="C12" s="156"/>
      <c r="D12" s="156"/>
      <c r="E12" s="156"/>
      <c r="F12" s="156"/>
      <c r="G12" s="156"/>
      <c r="H12" s="156"/>
      <c r="I12" s="156"/>
    </row>
    <row r="13" spans="1:9" s="81" customFormat="1" ht="24" customHeight="1">
      <c r="A13" s="84" t="s">
        <v>16</v>
      </c>
      <c r="B13" s="156" t="s">
        <v>17</v>
      </c>
      <c r="C13" s="156"/>
      <c r="D13" s="156"/>
      <c r="E13" s="156"/>
      <c r="F13" s="156"/>
      <c r="G13" s="156"/>
      <c r="H13" s="156"/>
      <c r="I13" s="156"/>
    </row>
    <row r="14" spans="1:9" s="81" customFormat="1" ht="27" customHeight="1">
      <c r="A14" s="84" t="s">
        <v>18</v>
      </c>
      <c r="B14" s="157" t="s">
        <v>19</v>
      </c>
      <c r="C14" s="157"/>
      <c r="D14" s="157"/>
      <c r="E14" s="157"/>
      <c r="F14" s="157"/>
      <c r="G14" s="157"/>
      <c r="H14" s="157"/>
      <c r="I14" s="157"/>
    </row>
    <row r="15" spans="1:10" s="81" customFormat="1" ht="24" customHeight="1">
      <c r="A15" s="88" t="s">
        <v>20</v>
      </c>
      <c r="B15" s="158" t="s">
        <v>21</v>
      </c>
      <c r="C15" s="158"/>
      <c r="D15" s="158"/>
      <c r="E15" s="158"/>
      <c r="F15" s="158"/>
      <c r="G15" s="158"/>
      <c r="H15" s="158"/>
      <c r="I15" s="158"/>
      <c r="J15" s="87"/>
    </row>
    <row r="16" spans="1:15" s="7" customFormat="1" ht="19.5" customHeight="1">
      <c r="A16" s="136" t="s">
        <v>22</v>
      </c>
      <c r="B16" s="163" t="s">
        <v>23</v>
      </c>
      <c r="C16" s="163" t="s">
        <v>24</v>
      </c>
      <c r="D16" s="163" t="s">
        <v>25</v>
      </c>
      <c r="E16" s="159" t="s">
        <v>26</v>
      </c>
      <c r="F16" s="160"/>
      <c r="G16" s="159" t="s">
        <v>27</v>
      </c>
      <c r="H16" s="160"/>
      <c r="I16" s="161" t="s">
        <v>28</v>
      </c>
      <c r="J16" s="26"/>
      <c r="K16" s="18"/>
      <c r="L16" s="18"/>
      <c r="M16" s="18"/>
      <c r="N16" s="18"/>
      <c r="O16" s="18"/>
    </row>
    <row r="17" spans="1:15" ht="18.75" customHeight="1">
      <c r="A17" s="137"/>
      <c r="B17" s="164"/>
      <c r="C17" s="164"/>
      <c r="D17" s="164"/>
      <c r="E17" s="27" t="s">
        <v>29</v>
      </c>
      <c r="F17" s="27" t="s">
        <v>30</v>
      </c>
      <c r="G17" s="27" t="s">
        <v>29</v>
      </c>
      <c r="H17" s="27" t="s">
        <v>30</v>
      </c>
      <c r="I17" s="162"/>
      <c r="J17" s="28"/>
      <c r="K17" s="11"/>
      <c r="L17" s="11"/>
      <c r="M17" s="11"/>
      <c r="N17" s="11"/>
      <c r="O17" s="11"/>
    </row>
    <row r="18" spans="1:15" ht="24.75" customHeight="1">
      <c r="A18" s="133" t="s">
        <v>98</v>
      </c>
      <c r="B18" s="134"/>
      <c r="C18" s="134"/>
      <c r="D18" s="134"/>
      <c r="E18" s="134"/>
      <c r="F18" s="134"/>
      <c r="G18" s="134"/>
      <c r="H18" s="134"/>
      <c r="I18" s="135"/>
      <c r="J18" s="28"/>
      <c r="K18" s="11"/>
      <c r="L18" s="11"/>
      <c r="M18" s="11"/>
      <c r="N18" s="11"/>
      <c r="O18" s="11"/>
    </row>
    <row r="19" spans="1:15" s="131" customFormat="1" ht="24.75" customHeight="1">
      <c r="A19" s="124">
        <v>1</v>
      </c>
      <c r="B19" s="125" t="s">
        <v>99</v>
      </c>
      <c r="C19" s="65">
        <f>14.4*2.86</f>
        <v>41.184</v>
      </c>
      <c r="D19" s="65" t="s">
        <v>31</v>
      </c>
      <c r="E19" s="126">
        <v>4</v>
      </c>
      <c r="F19" s="127">
        <f>E19*C19</f>
        <v>164.736</v>
      </c>
      <c r="G19" s="126">
        <v>40</v>
      </c>
      <c r="H19" s="127">
        <f>G19*C19</f>
        <v>1647.36</v>
      </c>
      <c r="I19" s="128" t="s">
        <v>100</v>
      </c>
      <c r="J19" s="129"/>
      <c r="K19" s="130"/>
      <c r="L19" s="130"/>
      <c r="M19" s="130"/>
      <c r="N19" s="130"/>
      <c r="O19" s="130"/>
    </row>
    <row r="20" spans="1:15" s="131" customFormat="1" ht="24.75" customHeight="1">
      <c r="A20" s="124">
        <v>2</v>
      </c>
      <c r="B20" s="125" t="s">
        <v>101</v>
      </c>
      <c r="C20" s="65">
        <f>2.58*2.86</f>
        <v>7.3788</v>
      </c>
      <c r="D20" s="65" t="s">
        <v>31</v>
      </c>
      <c r="E20" s="126">
        <v>4</v>
      </c>
      <c r="F20" s="127">
        <f>E20*C20</f>
        <v>29.5152</v>
      </c>
      <c r="G20" s="126">
        <v>80</v>
      </c>
      <c r="H20" s="127">
        <f>G20*C20</f>
        <v>590.304</v>
      </c>
      <c r="I20" s="128" t="s">
        <v>100</v>
      </c>
      <c r="J20" s="129"/>
      <c r="K20" s="130"/>
      <c r="L20" s="130"/>
      <c r="M20" s="130"/>
      <c r="N20" s="130"/>
      <c r="O20" s="130"/>
    </row>
    <row r="21" spans="1:15" s="131" customFormat="1" ht="24.75" customHeight="1">
      <c r="A21" s="124">
        <v>3</v>
      </c>
      <c r="B21" s="125" t="s">
        <v>102</v>
      </c>
      <c r="C21" s="65">
        <f>15*2.86</f>
        <v>42.9</v>
      </c>
      <c r="D21" s="65" t="s">
        <v>31</v>
      </c>
      <c r="E21" s="126">
        <v>45</v>
      </c>
      <c r="F21" s="127">
        <f>E21*C21</f>
        <v>1930.5</v>
      </c>
      <c r="G21" s="126">
        <v>35</v>
      </c>
      <c r="H21" s="127">
        <f>G21*C21</f>
        <v>1501.5</v>
      </c>
      <c r="I21" s="67" t="s">
        <v>103</v>
      </c>
      <c r="J21" s="129"/>
      <c r="K21" s="130"/>
      <c r="L21" s="130"/>
      <c r="M21" s="130"/>
      <c r="N21" s="130"/>
      <c r="O21" s="130"/>
    </row>
    <row r="22" spans="1:9" s="9" customFormat="1" ht="24.75" customHeight="1">
      <c r="A22" s="124">
        <v>4</v>
      </c>
      <c r="B22" s="73" t="s">
        <v>104</v>
      </c>
      <c r="C22" s="65">
        <f>15*2.86</f>
        <v>42.9</v>
      </c>
      <c r="D22" s="65" t="s">
        <v>31</v>
      </c>
      <c r="E22" s="72">
        <v>24</v>
      </c>
      <c r="F22" s="74">
        <f>E22*C22</f>
        <v>1029.6</v>
      </c>
      <c r="G22" s="72">
        <v>12</v>
      </c>
      <c r="H22" s="74">
        <f>G22*C22</f>
        <v>514.8</v>
      </c>
      <c r="I22" s="75" t="s">
        <v>105</v>
      </c>
    </row>
    <row r="23" spans="1:15" s="9" customFormat="1" ht="27.75" customHeight="1">
      <c r="A23" s="31">
        <v>5</v>
      </c>
      <c r="B23" s="35" t="s">
        <v>106</v>
      </c>
      <c r="C23" s="36">
        <v>1</v>
      </c>
      <c r="D23" s="36" t="s">
        <v>33</v>
      </c>
      <c r="E23" s="36">
        <v>100</v>
      </c>
      <c r="F23" s="34">
        <f>E23*C23</f>
        <v>100</v>
      </c>
      <c r="G23" s="36">
        <v>360</v>
      </c>
      <c r="H23" s="132">
        <f>G23*C23</f>
        <v>360</v>
      </c>
      <c r="I23" s="24" t="s">
        <v>107</v>
      </c>
      <c r="J23" s="76"/>
      <c r="K23" s="76"/>
      <c r="L23" s="152"/>
      <c r="M23" s="153"/>
      <c r="N23" s="76"/>
      <c r="O23" s="76"/>
    </row>
    <row r="24" spans="1:15" ht="24.75" customHeight="1">
      <c r="A24" s="154" t="s">
        <v>111</v>
      </c>
      <c r="B24" s="155"/>
      <c r="C24" s="30"/>
      <c r="D24" s="30"/>
      <c r="E24" s="29"/>
      <c r="F24" s="29"/>
      <c r="G24" s="30"/>
      <c r="H24" s="29"/>
      <c r="I24" s="98"/>
      <c r="J24" s="28"/>
      <c r="K24" s="11"/>
      <c r="L24" s="11"/>
      <c r="M24" s="11"/>
      <c r="N24" s="11"/>
      <c r="O24" s="11"/>
    </row>
    <row r="25" spans="1:15" s="90" customFormat="1" ht="24.75" customHeight="1">
      <c r="A25" s="91">
        <v>1</v>
      </c>
      <c r="B25" s="97" t="s">
        <v>34</v>
      </c>
      <c r="C25" s="91">
        <f>27*2.86</f>
        <v>77.22</v>
      </c>
      <c r="D25" s="91" t="s">
        <v>31</v>
      </c>
      <c r="E25" s="91">
        <v>5</v>
      </c>
      <c r="F25" s="96">
        <f aca="true" t="shared" si="0" ref="F25:F30">E25*C25</f>
        <v>386.1</v>
      </c>
      <c r="G25" s="91">
        <v>5</v>
      </c>
      <c r="H25" s="95">
        <f aca="true" t="shared" si="1" ref="H25:H33">G25*C25</f>
        <v>386.1</v>
      </c>
      <c r="I25" s="94" t="s">
        <v>35</v>
      </c>
      <c r="J25" s="92"/>
      <c r="K25" s="93"/>
      <c r="L25" s="93"/>
      <c r="M25" s="93"/>
      <c r="N25" s="93"/>
      <c r="O25" s="93"/>
    </row>
    <row r="26" spans="1:9" s="22" customFormat="1" ht="24.75" customHeight="1">
      <c r="A26" s="91">
        <v>2</v>
      </c>
      <c r="B26" s="64" t="s">
        <v>36</v>
      </c>
      <c r="C26" s="91">
        <v>30.9</v>
      </c>
      <c r="D26" s="65" t="s">
        <v>31</v>
      </c>
      <c r="E26" s="65">
        <v>9</v>
      </c>
      <c r="F26" s="66">
        <f t="shared" si="0"/>
        <v>278.09999999999997</v>
      </c>
      <c r="G26" s="65">
        <v>12</v>
      </c>
      <c r="H26" s="66">
        <f t="shared" si="1"/>
        <v>370.79999999999995</v>
      </c>
      <c r="I26" s="67" t="s">
        <v>37</v>
      </c>
    </row>
    <row r="27" spans="1:9" s="86" customFormat="1" ht="24.75" customHeight="1">
      <c r="A27" s="91">
        <v>3</v>
      </c>
      <c r="B27" s="64" t="s">
        <v>38</v>
      </c>
      <c r="C27" s="91">
        <f>27*2.86</f>
        <v>77.22</v>
      </c>
      <c r="D27" s="65" t="s">
        <v>31</v>
      </c>
      <c r="E27" s="65">
        <v>9</v>
      </c>
      <c r="F27" s="66">
        <f t="shared" si="0"/>
        <v>694.98</v>
      </c>
      <c r="G27" s="65">
        <v>12</v>
      </c>
      <c r="H27" s="66">
        <f t="shared" si="1"/>
        <v>926.64</v>
      </c>
      <c r="I27" s="67" t="s">
        <v>37</v>
      </c>
    </row>
    <row r="28" spans="1:30" s="13" customFormat="1" ht="48" customHeight="1">
      <c r="A28" s="91">
        <v>4</v>
      </c>
      <c r="B28" s="64" t="s">
        <v>39</v>
      </c>
      <c r="C28" s="91">
        <v>30.9</v>
      </c>
      <c r="D28" s="65" t="s">
        <v>31</v>
      </c>
      <c r="E28" s="65">
        <v>13</v>
      </c>
      <c r="F28" s="66">
        <f t="shared" si="0"/>
        <v>401.7</v>
      </c>
      <c r="G28" s="65">
        <v>25</v>
      </c>
      <c r="H28" s="66">
        <f t="shared" si="1"/>
        <v>772.5</v>
      </c>
      <c r="I28" s="70" t="s">
        <v>40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13" customFormat="1" ht="24.75" customHeight="1">
      <c r="A29" s="91">
        <v>5</v>
      </c>
      <c r="B29" s="64" t="s">
        <v>41</v>
      </c>
      <c r="C29" s="91">
        <v>27</v>
      </c>
      <c r="D29" s="65" t="s">
        <v>42</v>
      </c>
      <c r="E29" s="65">
        <v>10</v>
      </c>
      <c r="F29" s="66">
        <f t="shared" si="0"/>
        <v>270</v>
      </c>
      <c r="G29" s="65">
        <v>15</v>
      </c>
      <c r="H29" s="34">
        <f t="shared" si="1"/>
        <v>405</v>
      </c>
      <c r="I29" s="70" t="s">
        <v>43</v>
      </c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15" s="9" customFormat="1" ht="24.75" customHeight="1">
      <c r="A30" s="91">
        <v>6</v>
      </c>
      <c r="B30" s="73" t="s">
        <v>44</v>
      </c>
      <c r="C30" s="91">
        <v>27</v>
      </c>
      <c r="D30" s="72" t="s">
        <v>31</v>
      </c>
      <c r="E30" s="72">
        <v>10</v>
      </c>
      <c r="F30" s="74">
        <f t="shared" si="0"/>
        <v>270</v>
      </c>
      <c r="G30" s="72">
        <v>0</v>
      </c>
      <c r="H30" s="115">
        <f t="shared" si="1"/>
        <v>0</v>
      </c>
      <c r="I30" s="75" t="s">
        <v>45</v>
      </c>
      <c r="J30" s="76"/>
      <c r="K30" s="76"/>
      <c r="L30" s="76"/>
      <c r="M30" s="76"/>
      <c r="N30" s="76"/>
      <c r="O30" s="76"/>
    </row>
    <row r="31" spans="1:10" ht="24.75" customHeight="1">
      <c r="A31" s="91">
        <v>7</v>
      </c>
      <c r="B31" s="68" t="s">
        <v>46</v>
      </c>
      <c r="C31" s="91">
        <v>1</v>
      </c>
      <c r="D31" s="65" t="s">
        <v>32</v>
      </c>
      <c r="E31" s="111">
        <v>10</v>
      </c>
      <c r="F31" s="69">
        <f>C31*E31</f>
        <v>10</v>
      </c>
      <c r="G31" s="69">
        <v>15</v>
      </c>
      <c r="H31" s="114">
        <f t="shared" si="1"/>
        <v>15</v>
      </c>
      <c r="I31" s="116" t="s">
        <v>47</v>
      </c>
      <c r="J31" s="11"/>
    </row>
    <row r="32" spans="1:256" s="22" customFormat="1" ht="45" customHeight="1">
      <c r="A32" s="33">
        <v>8</v>
      </c>
      <c r="B32" s="64" t="s">
        <v>96</v>
      </c>
      <c r="C32" s="33">
        <v>30.9</v>
      </c>
      <c r="D32" s="33" t="s">
        <v>31</v>
      </c>
      <c r="E32" s="122">
        <v>48</v>
      </c>
      <c r="F32" s="66">
        <f>C32*E32</f>
        <v>1483.1999999999998</v>
      </c>
      <c r="G32" s="65">
        <v>55</v>
      </c>
      <c r="H32" s="34">
        <f t="shared" si="1"/>
        <v>1699.5</v>
      </c>
      <c r="I32" s="123" t="s">
        <v>97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9" s="90" customFormat="1" ht="51" customHeight="1">
      <c r="A33" s="91">
        <v>9</v>
      </c>
      <c r="B33" s="120" t="s">
        <v>48</v>
      </c>
      <c r="C33" s="91">
        <f>1*1*3</f>
        <v>3</v>
      </c>
      <c r="D33" s="119" t="s">
        <v>31</v>
      </c>
      <c r="E33" s="119">
        <v>115</v>
      </c>
      <c r="F33" s="118">
        <f>E33*C33</f>
        <v>345</v>
      </c>
      <c r="G33" s="119">
        <v>90</v>
      </c>
      <c r="H33" s="118">
        <f t="shared" si="1"/>
        <v>270</v>
      </c>
      <c r="I33" s="117" t="s">
        <v>92</v>
      </c>
    </row>
    <row r="34" spans="1:9" ht="24.75" customHeight="1">
      <c r="A34" s="65">
        <v>10</v>
      </c>
      <c r="B34" s="68" t="s">
        <v>51</v>
      </c>
      <c r="C34" s="33">
        <v>2.5</v>
      </c>
      <c r="D34" s="65" t="s">
        <v>42</v>
      </c>
      <c r="E34" s="111">
        <v>15</v>
      </c>
      <c r="F34" s="69">
        <f>C34*E34</f>
        <v>37.5</v>
      </c>
      <c r="G34" s="69">
        <v>50</v>
      </c>
      <c r="H34" s="114">
        <f>G34*C34</f>
        <v>125</v>
      </c>
      <c r="I34" s="116" t="s">
        <v>52</v>
      </c>
    </row>
    <row r="35" spans="1:9" s="8" customFormat="1" ht="39" customHeight="1">
      <c r="A35" s="31">
        <v>11</v>
      </c>
      <c r="B35" s="68" t="s">
        <v>124</v>
      </c>
      <c r="C35" s="33">
        <f>1.36*2*3</f>
        <v>8.16</v>
      </c>
      <c r="D35" s="69" t="s">
        <v>31</v>
      </c>
      <c r="E35" s="69">
        <v>115</v>
      </c>
      <c r="F35" s="112">
        <f>E35*C35</f>
        <v>938.4</v>
      </c>
      <c r="G35" s="69">
        <v>90</v>
      </c>
      <c r="H35" s="112">
        <f>G35*C35</f>
        <v>734.4</v>
      </c>
      <c r="I35" s="113" t="s">
        <v>125</v>
      </c>
    </row>
    <row r="36" spans="1:15" ht="24.75" customHeight="1">
      <c r="A36" s="154" t="s">
        <v>121</v>
      </c>
      <c r="B36" s="155"/>
      <c r="C36" s="30"/>
      <c r="D36" s="30"/>
      <c r="E36" s="29"/>
      <c r="F36" s="29"/>
      <c r="G36" s="30"/>
      <c r="H36" s="29"/>
      <c r="I36" s="99"/>
      <c r="J36" s="28"/>
      <c r="K36" s="11"/>
      <c r="L36" s="11"/>
      <c r="M36" s="11"/>
      <c r="N36" s="11"/>
      <c r="O36" s="11"/>
    </row>
    <row r="37" spans="1:15" s="8" customFormat="1" ht="24.75" customHeight="1">
      <c r="A37" s="31">
        <v>1</v>
      </c>
      <c r="B37" s="32" t="s">
        <v>34</v>
      </c>
      <c r="C37" s="33">
        <f>16.6*2.86</f>
        <v>47.476</v>
      </c>
      <c r="D37" s="33" t="s">
        <v>31</v>
      </c>
      <c r="E37" s="33">
        <v>5</v>
      </c>
      <c r="F37" s="34">
        <f>E37*C37</f>
        <v>237.38</v>
      </c>
      <c r="G37" s="33">
        <v>5</v>
      </c>
      <c r="H37" s="34">
        <f>G37*C37</f>
        <v>237.38</v>
      </c>
      <c r="I37" s="23" t="s">
        <v>35</v>
      </c>
      <c r="J37" s="28"/>
      <c r="K37" s="14"/>
      <c r="L37" s="14"/>
      <c r="M37" s="14"/>
      <c r="N37" s="14"/>
      <c r="O37" s="14"/>
    </row>
    <row r="38" spans="1:9" s="22" customFormat="1" ht="24.75" customHeight="1">
      <c r="A38" s="31">
        <v>2</v>
      </c>
      <c r="B38" s="64" t="s">
        <v>36</v>
      </c>
      <c r="C38" s="33">
        <v>16.6</v>
      </c>
      <c r="D38" s="65" t="s">
        <v>31</v>
      </c>
      <c r="E38" s="65">
        <v>9</v>
      </c>
      <c r="F38" s="66">
        <f>E38*C38</f>
        <v>149.4</v>
      </c>
      <c r="G38" s="65">
        <v>12</v>
      </c>
      <c r="H38" s="66">
        <f>G38*C38</f>
        <v>199.20000000000002</v>
      </c>
      <c r="I38" s="67" t="s">
        <v>37</v>
      </c>
    </row>
    <row r="39" spans="1:9" s="86" customFormat="1" ht="24" customHeight="1">
      <c r="A39" s="31">
        <v>3</v>
      </c>
      <c r="B39" s="64" t="s">
        <v>38</v>
      </c>
      <c r="C39" s="33">
        <f>16.6*2.86</f>
        <v>47.476</v>
      </c>
      <c r="D39" s="65" t="s">
        <v>31</v>
      </c>
      <c r="E39" s="65">
        <v>9</v>
      </c>
      <c r="F39" s="66">
        <f>E39*C39</f>
        <v>427.284</v>
      </c>
      <c r="G39" s="65">
        <v>12</v>
      </c>
      <c r="H39" s="66">
        <f>G39*C39</f>
        <v>569.712</v>
      </c>
      <c r="I39" s="67" t="s">
        <v>37</v>
      </c>
    </row>
    <row r="40" spans="1:30" s="8" customFormat="1" ht="24.75" customHeight="1">
      <c r="A40" s="31">
        <v>4</v>
      </c>
      <c r="B40" s="64" t="s">
        <v>53</v>
      </c>
      <c r="C40" s="33">
        <v>16.6</v>
      </c>
      <c r="D40" s="65" t="s">
        <v>31</v>
      </c>
      <c r="E40" s="65">
        <v>18</v>
      </c>
      <c r="F40" s="66">
        <f>C40*E40</f>
        <v>298.8</v>
      </c>
      <c r="G40" s="65">
        <v>15</v>
      </c>
      <c r="H40" s="34">
        <f>C40*G40</f>
        <v>249.00000000000003</v>
      </c>
      <c r="I40" s="67" t="s">
        <v>54</v>
      </c>
      <c r="J40" s="76"/>
      <c r="K40" s="76"/>
      <c r="L40" s="76"/>
      <c r="M40" s="76"/>
      <c r="N40" s="76"/>
      <c r="O40" s="76"/>
      <c r="P40" s="19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9" s="90" customFormat="1" ht="75.75" customHeight="1">
      <c r="A41" s="31">
        <v>5</v>
      </c>
      <c r="B41" s="120" t="s">
        <v>93</v>
      </c>
      <c r="C41" s="33">
        <f>2.68*2.2*3</f>
        <v>17.688000000000002</v>
      </c>
      <c r="D41" s="119" t="s">
        <v>31</v>
      </c>
      <c r="E41" s="119">
        <v>115</v>
      </c>
      <c r="F41" s="118">
        <f>E41*C41</f>
        <v>2034.1200000000003</v>
      </c>
      <c r="G41" s="119">
        <v>90</v>
      </c>
      <c r="H41" s="118">
        <f>G41*C41</f>
        <v>1591.9200000000003</v>
      </c>
      <c r="I41" s="117" t="s">
        <v>49</v>
      </c>
    </row>
    <row r="42" spans="1:9" s="8" customFormat="1" ht="63.75" customHeight="1">
      <c r="A42" s="31">
        <v>6</v>
      </c>
      <c r="B42" s="68" t="s">
        <v>94</v>
      </c>
      <c r="C42" s="33">
        <f>2.68*0.6*3.5</f>
        <v>5.628</v>
      </c>
      <c r="D42" s="69" t="s">
        <v>31</v>
      </c>
      <c r="E42" s="69">
        <v>115</v>
      </c>
      <c r="F42" s="112">
        <f>E42*C42</f>
        <v>647.22</v>
      </c>
      <c r="G42" s="69">
        <v>90</v>
      </c>
      <c r="H42" s="112">
        <f>G42*C42</f>
        <v>506.52</v>
      </c>
      <c r="I42" s="113" t="s">
        <v>50</v>
      </c>
    </row>
    <row r="43" spans="1:256" s="22" customFormat="1" ht="45" customHeight="1">
      <c r="A43" s="33">
        <v>7</v>
      </c>
      <c r="B43" s="64" t="s">
        <v>130</v>
      </c>
      <c r="C43" s="33">
        <v>16.6</v>
      </c>
      <c r="D43" s="33" t="s">
        <v>31</v>
      </c>
      <c r="E43" s="122">
        <v>45</v>
      </c>
      <c r="F43" s="66">
        <f>C43*E43</f>
        <v>747.0000000000001</v>
      </c>
      <c r="G43" s="65">
        <v>45</v>
      </c>
      <c r="H43" s="34">
        <f>G43*C43</f>
        <v>747.0000000000001</v>
      </c>
      <c r="I43" s="123" t="s">
        <v>97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10" ht="24.75" customHeight="1">
      <c r="A44" s="147" t="s">
        <v>122</v>
      </c>
      <c r="B44" s="148"/>
      <c r="C44" s="40"/>
      <c r="D44" s="40"/>
      <c r="E44" s="39"/>
      <c r="F44" s="39"/>
      <c r="G44" s="40"/>
      <c r="H44" s="39"/>
      <c r="I44" s="100"/>
      <c r="J44" s="37"/>
    </row>
    <row r="45" spans="1:15" s="8" customFormat="1" ht="24.75" customHeight="1">
      <c r="A45" s="31">
        <v>1</v>
      </c>
      <c r="B45" s="32" t="s">
        <v>34</v>
      </c>
      <c r="C45" s="33">
        <f>11.5*2.86</f>
        <v>32.89</v>
      </c>
      <c r="D45" s="33" t="s">
        <v>31</v>
      </c>
      <c r="E45" s="33">
        <v>5</v>
      </c>
      <c r="F45" s="34">
        <f>E45*C45</f>
        <v>164.45</v>
      </c>
      <c r="G45" s="33">
        <v>5</v>
      </c>
      <c r="H45" s="34">
        <f aca="true" t="shared" si="2" ref="H45:H50">G45*C45</f>
        <v>164.45</v>
      </c>
      <c r="I45" s="23" t="s">
        <v>35</v>
      </c>
      <c r="J45" s="28"/>
      <c r="K45" s="14"/>
      <c r="L45" s="14"/>
      <c r="M45" s="14"/>
      <c r="N45" s="14"/>
      <c r="O45" s="14"/>
    </row>
    <row r="46" spans="1:9" s="22" customFormat="1" ht="24.75" customHeight="1">
      <c r="A46" s="31">
        <v>2</v>
      </c>
      <c r="B46" s="64" t="s">
        <v>36</v>
      </c>
      <c r="C46" s="33">
        <v>7.7</v>
      </c>
      <c r="D46" s="65" t="s">
        <v>31</v>
      </c>
      <c r="E46" s="65">
        <v>9</v>
      </c>
      <c r="F46" s="66">
        <f>E46*C46</f>
        <v>69.3</v>
      </c>
      <c r="G46" s="65">
        <v>12</v>
      </c>
      <c r="H46" s="66">
        <f t="shared" si="2"/>
        <v>92.4</v>
      </c>
      <c r="I46" s="67" t="s">
        <v>37</v>
      </c>
    </row>
    <row r="47" spans="1:9" s="86" customFormat="1" ht="24.75" customHeight="1">
      <c r="A47" s="31">
        <v>3</v>
      </c>
      <c r="B47" s="64" t="s">
        <v>38</v>
      </c>
      <c r="C47" s="33">
        <f>11.5*2.86</f>
        <v>32.89</v>
      </c>
      <c r="D47" s="65" t="s">
        <v>31</v>
      </c>
      <c r="E47" s="65">
        <v>9</v>
      </c>
      <c r="F47" s="66">
        <f>E47*C47</f>
        <v>296.01</v>
      </c>
      <c r="G47" s="65">
        <v>12</v>
      </c>
      <c r="H47" s="66">
        <f t="shared" si="2"/>
        <v>394.68</v>
      </c>
      <c r="I47" s="67" t="s">
        <v>37</v>
      </c>
    </row>
    <row r="48" spans="1:9" s="90" customFormat="1" ht="79.5" customHeight="1">
      <c r="A48" s="31">
        <v>4</v>
      </c>
      <c r="B48" s="120" t="s">
        <v>93</v>
      </c>
      <c r="C48" s="33">
        <f>1.3*2.2*3</f>
        <v>8.580000000000002</v>
      </c>
      <c r="D48" s="119" t="s">
        <v>31</v>
      </c>
      <c r="E48" s="119">
        <v>115</v>
      </c>
      <c r="F48" s="118">
        <f>E48*C48</f>
        <v>986.7000000000002</v>
      </c>
      <c r="G48" s="119">
        <v>90</v>
      </c>
      <c r="H48" s="118">
        <f t="shared" si="2"/>
        <v>772.2000000000002</v>
      </c>
      <c r="I48" s="117" t="s">
        <v>49</v>
      </c>
    </row>
    <row r="49" spans="1:9" s="8" customFormat="1" ht="63.75" customHeight="1">
      <c r="A49" s="31">
        <v>5</v>
      </c>
      <c r="B49" s="68" t="s">
        <v>94</v>
      </c>
      <c r="C49" s="33">
        <f>1.3*0.6*3.5</f>
        <v>2.73</v>
      </c>
      <c r="D49" s="69" t="s">
        <v>31</v>
      </c>
      <c r="E49" s="69">
        <v>115</v>
      </c>
      <c r="F49" s="112">
        <f>E49*C49</f>
        <v>313.95</v>
      </c>
      <c r="G49" s="69">
        <v>90</v>
      </c>
      <c r="H49" s="112">
        <f t="shared" si="2"/>
        <v>245.7</v>
      </c>
      <c r="I49" s="113" t="s">
        <v>50</v>
      </c>
    </row>
    <row r="50" spans="1:20" s="8" customFormat="1" ht="24.75" customHeight="1">
      <c r="A50" s="31">
        <v>6</v>
      </c>
      <c r="B50" s="64" t="s">
        <v>53</v>
      </c>
      <c r="C50" s="33">
        <v>7.7</v>
      </c>
      <c r="D50" s="65" t="s">
        <v>31</v>
      </c>
      <c r="E50" s="65">
        <v>18</v>
      </c>
      <c r="F50" s="66">
        <f>C50*E50</f>
        <v>138.6</v>
      </c>
      <c r="G50" s="65">
        <v>15</v>
      </c>
      <c r="H50" s="34">
        <f t="shared" si="2"/>
        <v>115.5</v>
      </c>
      <c r="I50" s="67" t="s">
        <v>54</v>
      </c>
      <c r="J50" s="76"/>
      <c r="K50" s="76"/>
      <c r="L50" s="76"/>
      <c r="M50" s="76"/>
      <c r="N50" s="76"/>
      <c r="O50" s="76"/>
      <c r="P50" s="19"/>
      <c r="Q50" s="14"/>
      <c r="R50" s="14"/>
      <c r="S50" s="14"/>
      <c r="T50" s="14"/>
    </row>
    <row r="51" spans="1:10" ht="24.75" customHeight="1">
      <c r="A51" s="147" t="s">
        <v>123</v>
      </c>
      <c r="B51" s="148"/>
      <c r="C51" s="40"/>
      <c r="D51" s="40"/>
      <c r="E51" s="39"/>
      <c r="F51" s="39"/>
      <c r="G51" s="40"/>
      <c r="H51" s="39"/>
      <c r="I51" s="100"/>
      <c r="J51" s="37"/>
    </row>
    <row r="52" spans="1:15" s="8" customFormat="1" ht="24.75" customHeight="1">
      <c r="A52" s="31">
        <v>1</v>
      </c>
      <c r="B52" s="32" t="s">
        <v>34</v>
      </c>
      <c r="C52" s="33">
        <f>7.6*2.86</f>
        <v>21.735999999999997</v>
      </c>
      <c r="D52" s="33" t="s">
        <v>31</v>
      </c>
      <c r="E52" s="33">
        <v>5</v>
      </c>
      <c r="F52" s="34">
        <f>E52*C52</f>
        <v>108.67999999999998</v>
      </c>
      <c r="G52" s="33">
        <v>5</v>
      </c>
      <c r="H52" s="34">
        <f>G52*C52</f>
        <v>108.67999999999998</v>
      </c>
      <c r="I52" s="23" t="s">
        <v>35</v>
      </c>
      <c r="J52" s="28"/>
      <c r="K52" s="14"/>
      <c r="L52" s="14"/>
      <c r="M52" s="14"/>
      <c r="N52" s="14"/>
      <c r="O52" s="14"/>
    </row>
    <row r="53" spans="1:9" s="22" customFormat="1" ht="24.75" customHeight="1">
      <c r="A53" s="31">
        <v>2</v>
      </c>
      <c r="B53" s="64" t="s">
        <v>36</v>
      </c>
      <c r="C53" s="33">
        <v>2.68</v>
      </c>
      <c r="D53" s="65" t="s">
        <v>31</v>
      </c>
      <c r="E53" s="65">
        <v>9</v>
      </c>
      <c r="F53" s="66">
        <f>E53*C53</f>
        <v>24.12</v>
      </c>
      <c r="G53" s="65">
        <v>12</v>
      </c>
      <c r="H53" s="66">
        <f>G53*C53</f>
        <v>32.160000000000004</v>
      </c>
      <c r="I53" s="67" t="s">
        <v>37</v>
      </c>
    </row>
    <row r="54" spans="1:9" s="86" customFormat="1" ht="24.75" customHeight="1">
      <c r="A54" s="31">
        <v>3</v>
      </c>
      <c r="B54" s="64" t="s">
        <v>38</v>
      </c>
      <c r="C54" s="33">
        <f>7.6*2.86</f>
        <v>21.735999999999997</v>
      </c>
      <c r="D54" s="65" t="s">
        <v>31</v>
      </c>
      <c r="E54" s="65">
        <v>9</v>
      </c>
      <c r="F54" s="66">
        <f>E54*C54</f>
        <v>195.62399999999997</v>
      </c>
      <c r="G54" s="65">
        <v>12</v>
      </c>
      <c r="H54" s="66">
        <f>G54*C54</f>
        <v>260.832</v>
      </c>
      <c r="I54" s="67" t="s">
        <v>37</v>
      </c>
    </row>
    <row r="55" spans="1:10" ht="24.75" customHeight="1">
      <c r="A55" s="147" t="s">
        <v>112</v>
      </c>
      <c r="B55" s="148"/>
      <c r="C55" s="41"/>
      <c r="D55" s="41"/>
      <c r="E55" s="42"/>
      <c r="F55" s="42"/>
      <c r="G55" s="43"/>
      <c r="H55" s="42"/>
      <c r="I55" s="101"/>
      <c r="J55" s="37"/>
    </row>
    <row r="56" spans="1:10" ht="39.75" customHeight="1">
      <c r="A56" s="36">
        <v>1</v>
      </c>
      <c r="B56" s="32" t="s">
        <v>39</v>
      </c>
      <c r="C56" s="33">
        <v>5.2</v>
      </c>
      <c r="D56" s="33" t="s">
        <v>31</v>
      </c>
      <c r="E56" s="33">
        <v>13</v>
      </c>
      <c r="F56" s="34">
        <f>E56*C56</f>
        <v>67.60000000000001</v>
      </c>
      <c r="G56" s="33">
        <v>25</v>
      </c>
      <c r="H56" s="34">
        <f>G56*C56</f>
        <v>130</v>
      </c>
      <c r="I56" s="24" t="s">
        <v>55</v>
      </c>
      <c r="J56" s="37"/>
    </row>
    <row r="57" spans="1:10" s="9" customFormat="1" ht="39.75" customHeight="1">
      <c r="A57" s="36">
        <v>2</v>
      </c>
      <c r="B57" s="32" t="s">
        <v>56</v>
      </c>
      <c r="C57" s="33">
        <f>10*2.4</f>
        <v>24</v>
      </c>
      <c r="D57" s="33" t="s">
        <v>31</v>
      </c>
      <c r="E57" s="33">
        <v>13</v>
      </c>
      <c r="F57" s="34">
        <f>E57*C57</f>
        <v>312</v>
      </c>
      <c r="G57" s="33">
        <v>28</v>
      </c>
      <c r="H57" s="34">
        <f>G57*C57</f>
        <v>672</v>
      </c>
      <c r="I57" s="24" t="s">
        <v>55</v>
      </c>
      <c r="J57" s="37"/>
    </row>
    <row r="58" spans="1:31" s="8" customFormat="1" ht="24.75" customHeight="1">
      <c r="A58" s="36">
        <v>3</v>
      </c>
      <c r="B58" s="64" t="s">
        <v>53</v>
      </c>
      <c r="C58" s="33">
        <v>5.2</v>
      </c>
      <c r="D58" s="65" t="s">
        <v>31</v>
      </c>
      <c r="E58" s="65">
        <v>18</v>
      </c>
      <c r="F58" s="66">
        <f>C58*E58</f>
        <v>93.60000000000001</v>
      </c>
      <c r="G58" s="65">
        <v>15</v>
      </c>
      <c r="H58" s="34">
        <f>G58*C58</f>
        <v>78</v>
      </c>
      <c r="I58" s="67" t="s">
        <v>54</v>
      </c>
      <c r="J58" s="76"/>
      <c r="K58" s="76"/>
      <c r="L58" s="76"/>
      <c r="M58" s="76"/>
      <c r="N58" s="76"/>
      <c r="O58" s="76"/>
      <c r="P58" s="19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0" ht="24.75" customHeight="1">
      <c r="A59" s="36">
        <v>4</v>
      </c>
      <c r="B59" s="44" t="s">
        <v>57</v>
      </c>
      <c r="C59" s="33">
        <v>5.2</v>
      </c>
      <c r="D59" s="33" t="s">
        <v>31</v>
      </c>
      <c r="E59" s="31">
        <v>25</v>
      </c>
      <c r="F59" s="34">
        <f>E59*C59</f>
        <v>130</v>
      </c>
      <c r="G59" s="31">
        <v>20</v>
      </c>
      <c r="H59" s="34">
        <f>G59*C59</f>
        <v>104</v>
      </c>
      <c r="I59" s="23" t="s">
        <v>58</v>
      </c>
      <c r="J59" s="38"/>
      <c r="K59" s="21"/>
      <c r="L59" s="2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15" s="9" customFormat="1" ht="24.75" customHeight="1">
      <c r="A60" s="36">
        <v>5</v>
      </c>
      <c r="B60" s="35" t="s">
        <v>59</v>
      </c>
      <c r="C60" s="36">
        <v>2</v>
      </c>
      <c r="D60" s="36" t="s">
        <v>60</v>
      </c>
      <c r="E60" s="36">
        <v>85</v>
      </c>
      <c r="F60" s="80">
        <f>C60*E60</f>
        <v>170</v>
      </c>
      <c r="G60" s="36">
        <v>95</v>
      </c>
      <c r="H60" s="80">
        <f>G60*C60</f>
        <v>190</v>
      </c>
      <c r="I60" s="24" t="s">
        <v>61</v>
      </c>
      <c r="J60" s="38"/>
      <c r="K60" s="21"/>
      <c r="L60" s="21"/>
      <c r="M60" s="19"/>
      <c r="N60" s="19"/>
      <c r="O60" s="19"/>
    </row>
    <row r="61" spans="1:30" s="13" customFormat="1" ht="24.75" customHeight="1">
      <c r="A61" s="147" t="s">
        <v>113</v>
      </c>
      <c r="B61" s="148"/>
      <c r="C61" s="39"/>
      <c r="D61" s="39"/>
      <c r="E61" s="40"/>
      <c r="F61" s="39"/>
      <c r="G61" s="40"/>
      <c r="H61" s="39"/>
      <c r="I61" s="100"/>
      <c r="J61" s="37"/>
      <c r="K61" s="8"/>
      <c r="L61" s="8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13" customFormat="1" ht="48" customHeight="1">
      <c r="A62" s="36">
        <v>1</v>
      </c>
      <c r="B62" s="32" t="s">
        <v>39</v>
      </c>
      <c r="C62" s="33">
        <v>3.7</v>
      </c>
      <c r="D62" s="33" t="s">
        <v>31</v>
      </c>
      <c r="E62" s="33">
        <v>13</v>
      </c>
      <c r="F62" s="34">
        <f>E62*C62</f>
        <v>48.1</v>
      </c>
      <c r="G62" s="33">
        <v>25</v>
      </c>
      <c r="H62" s="34">
        <f aca="true" t="shared" si="3" ref="H62:H69">G62*C62</f>
        <v>92.5</v>
      </c>
      <c r="I62" s="70" t="s">
        <v>62</v>
      </c>
      <c r="J62" s="3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13" customFormat="1" ht="48" customHeight="1">
      <c r="A63" s="36">
        <v>2</v>
      </c>
      <c r="B63" s="32" t="s">
        <v>56</v>
      </c>
      <c r="C63" s="33">
        <f>8.8*2.4</f>
        <v>21.12</v>
      </c>
      <c r="D63" s="33" t="s">
        <v>31</v>
      </c>
      <c r="E63" s="33">
        <v>13</v>
      </c>
      <c r="F63" s="34">
        <f>E63*C63</f>
        <v>274.56</v>
      </c>
      <c r="G63" s="33">
        <v>28</v>
      </c>
      <c r="H63" s="34">
        <f t="shared" si="3"/>
        <v>591.36</v>
      </c>
      <c r="I63" s="70" t="s">
        <v>62</v>
      </c>
      <c r="J63" s="3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9" s="22" customFormat="1" ht="24.75" customHeight="1">
      <c r="A64" s="36">
        <v>3</v>
      </c>
      <c r="B64" s="121" t="s">
        <v>63</v>
      </c>
      <c r="C64" s="33">
        <v>3.7</v>
      </c>
      <c r="D64" s="108" t="s">
        <v>31</v>
      </c>
      <c r="E64" s="108">
        <v>110</v>
      </c>
      <c r="F64" s="109">
        <f>E64*C64</f>
        <v>407</v>
      </c>
      <c r="G64" s="108">
        <v>120</v>
      </c>
      <c r="H64" s="109">
        <f t="shared" si="3"/>
        <v>444</v>
      </c>
      <c r="I64" s="67" t="s">
        <v>64</v>
      </c>
    </row>
    <row r="65" spans="1:31" s="8" customFormat="1" ht="24.75" customHeight="1">
      <c r="A65" s="36">
        <v>4</v>
      </c>
      <c r="B65" s="64" t="s">
        <v>53</v>
      </c>
      <c r="C65" s="33">
        <v>3.7</v>
      </c>
      <c r="D65" s="65" t="s">
        <v>31</v>
      </c>
      <c r="E65" s="65">
        <v>18</v>
      </c>
      <c r="F65" s="66">
        <f>C65*E65</f>
        <v>66.60000000000001</v>
      </c>
      <c r="G65" s="65">
        <v>15</v>
      </c>
      <c r="H65" s="34">
        <f t="shared" si="3"/>
        <v>55.5</v>
      </c>
      <c r="I65" s="67" t="s">
        <v>54</v>
      </c>
      <c r="J65" s="76"/>
      <c r="K65" s="76"/>
      <c r="L65" s="76"/>
      <c r="M65" s="76"/>
      <c r="N65" s="76"/>
      <c r="O65" s="76"/>
      <c r="P65" s="19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0" ht="24.75" customHeight="1">
      <c r="A66" s="36">
        <v>5</v>
      </c>
      <c r="B66" s="44" t="s">
        <v>65</v>
      </c>
      <c r="C66" s="33">
        <f>8.8*1.8</f>
        <v>15.840000000000002</v>
      </c>
      <c r="D66" s="33" t="s">
        <v>31</v>
      </c>
      <c r="E66" s="31">
        <v>18</v>
      </c>
      <c r="F66" s="34">
        <f>E66*C66</f>
        <v>285.12</v>
      </c>
      <c r="G66" s="31">
        <v>16</v>
      </c>
      <c r="H66" s="34">
        <f t="shared" si="3"/>
        <v>253.44000000000003</v>
      </c>
      <c r="I66" s="23" t="s">
        <v>66</v>
      </c>
      <c r="J66" s="85"/>
      <c r="K66" s="21"/>
      <c r="L66" s="2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4.75" customHeight="1">
      <c r="A67" s="36">
        <v>6</v>
      </c>
      <c r="B67" s="44" t="s">
        <v>57</v>
      </c>
      <c r="C67" s="33">
        <v>3.7</v>
      </c>
      <c r="D67" s="33" t="s">
        <v>31</v>
      </c>
      <c r="E67" s="31">
        <v>25</v>
      </c>
      <c r="F67" s="34">
        <f>E67*C67</f>
        <v>92.5</v>
      </c>
      <c r="G67" s="31">
        <v>20</v>
      </c>
      <c r="H67" s="34">
        <f t="shared" si="3"/>
        <v>74</v>
      </c>
      <c r="I67" s="23" t="s">
        <v>67</v>
      </c>
      <c r="J67" s="38"/>
      <c r="K67" s="21"/>
      <c r="L67" s="2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9" s="8" customFormat="1" ht="24.75" customHeight="1">
      <c r="A68" s="36">
        <v>7</v>
      </c>
      <c r="B68" s="73" t="s">
        <v>68</v>
      </c>
      <c r="C68" s="33">
        <v>1</v>
      </c>
      <c r="D68" s="72" t="s">
        <v>69</v>
      </c>
      <c r="E68" s="72">
        <v>0</v>
      </c>
      <c r="F68" s="74">
        <f>E68*C68</f>
        <v>0</v>
      </c>
      <c r="G68" s="72">
        <v>15</v>
      </c>
      <c r="H68" s="74">
        <f t="shared" si="3"/>
        <v>15</v>
      </c>
      <c r="I68" s="75" t="s">
        <v>70</v>
      </c>
    </row>
    <row r="69" spans="1:15" s="9" customFormat="1" ht="24.75" customHeight="1">
      <c r="A69" s="36">
        <v>8</v>
      </c>
      <c r="B69" s="35" t="s">
        <v>59</v>
      </c>
      <c r="C69" s="36">
        <v>2</v>
      </c>
      <c r="D69" s="36" t="s">
        <v>60</v>
      </c>
      <c r="E69" s="36">
        <v>85</v>
      </c>
      <c r="F69" s="80">
        <f>C69*E69</f>
        <v>170</v>
      </c>
      <c r="G69" s="36">
        <v>95</v>
      </c>
      <c r="H69" s="80">
        <f t="shared" si="3"/>
        <v>190</v>
      </c>
      <c r="I69" s="24" t="s">
        <v>61</v>
      </c>
      <c r="J69" s="38"/>
      <c r="K69" s="21"/>
      <c r="L69" s="21"/>
      <c r="M69" s="19"/>
      <c r="N69" s="19"/>
      <c r="O69" s="19"/>
    </row>
    <row r="70" spans="1:9" s="86" customFormat="1" ht="24.75" customHeight="1">
      <c r="A70" s="147" t="s">
        <v>114</v>
      </c>
      <c r="B70" s="148"/>
      <c r="C70" s="39"/>
      <c r="D70" s="39"/>
      <c r="E70" s="40"/>
      <c r="F70" s="39"/>
      <c r="G70" s="40"/>
      <c r="H70" s="39"/>
      <c r="I70" s="100"/>
    </row>
    <row r="71" spans="1:17" ht="24.75" customHeight="1">
      <c r="A71" s="65">
        <v>1</v>
      </c>
      <c r="B71" s="64" t="s">
        <v>36</v>
      </c>
      <c r="C71" s="65">
        <v>5.3</v>
      </c>
      <c r="D71" s="65" t="s">
        <v>31</v>
      </c>
      <c r="E71" s="65">
        <v>9</v>
      </c>
      <c r="F71" s="66">
        <f>E71*C71</f>
        <v>47.699999999999996</v>
      </c>
      <c r="G71" s="65">
        <v>12</v>
      </c>
      <c r="H71" s="66">
        <f aca="true" t="shared" si="4" ref="H71:H78">G71*C71</f>
        <v>63.599999999999994</v>
      </c>
      <c r="I71" s="67" t="s">
        <v>37</v>
      </c>
      <c r="J71" s="48"/>
      <c r="K71" s="20"/>
      <c r="L71" s="20"/>
      <c r="M71" s="20"/>
      <c r="N71" s="20"/>
      <c r="O71" s="20"/>
      <c r="P71" s="15"/>
      <c r="Q71" s="15"/>
    </row>
    <row r="72" spans="1:30" s="10" customFormat="1" ht="48" customHeight="1">
      <c r="A72" s="65">
        <v>2</v>
      </c>
      <c r="B72" s="32" t="s">
        <v>39</v>
      </c>
      <c r="C72" s="65">
        <v>5.3</v>
      </c>
      <c r="D72" s="33" t="s">
        <v>31</v>
      </c>
      <c r="E72" s="33">
        <v>13</v>
      </c>
      <c r="F72" s="34">
        <f>E72*C72</f>
        <v>68.89999999999999</v>
      </c>
      <c r="G72" s="33">
        <v>25</v>
      </c>
      <c r="H72" s="34">
        <f t="shared" si="4"/>
        <v>132.5</v>
      </c>
      <c r="I72" s="70" t="s">
        <v>62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13" customFormat="1" ht="48" customHeight="1">
      <c r="A73" s="65">
        <v>3</v>
      </c>
      <c r="B73" s="32" t="s">
        <v>56</v>
      </c>
      <c r="C73" s="65">
        <v>28.5</v>
      </c>
      <c r="D73" s="33" t="s">
        <v>31</v>
      </c>
      <c r="E73" s="33">
        <v>13</v>
      </c>
      <c r="F73" s="34">
        <f>E73*C73</f>
        <v>370.5</v>
      </c>
      <c r="G73" s="33">
        <v>28</v>
      </c>
      <c r="H73" s="34">
        <f t="shared" si="4"/>
        <v>798</v>
      </c>
      <c r="I73" s="70" t="s">
        <v>62</v>
      </c>
      <c r="J73" s="37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1" s="8" customFormat="1" ht="24.75" customHeight="1">
      <c r="A74" s="65">
        <v>4</v>
      </c>
      <c r="B74" s="64" t="s">
        <v>53</v>
      </c>
      <c r="C74" s="65">
        <v>5.3</v>
      </c>
      <c r="D74" s="65" t="s">
        <v>31</v>
      </c>
      <c r="E74" s="65">
        <v>18</v>
      </c>
      <c r="F74" s="66">
        <f>C74*E74</f>
        <v>95.39999999999999</v>
      </c>
      <c r="G74" s="65">
        <v>15</v>
      </c>
      <c r="H74" s="34">
        <f t="shared" si="4"/>
        <v>79.5</v>
      </c>
      <c r="I74" s="67" t="s">
        <v>54</v>
      </c>
      <c r="J74" s="76"/>
      <c r="K74" s="76"/>
      <c r="L74" s="76"/>
      <c r="M74" s="76"/>
      <c r="N74" s="76"/>
      <c r="O74" s="76"/>
      <c r="P74" s="19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0" s="10" customFormat="1" ht="24.75" customHeight="1">
      <c r="A75" s="65">
        <v>5</v>
      </c>
      <c r="B75" s="44" t="s">
        <v>95</v>
      </c>
      <c r="C75" s="65">
        <v>5.3</v>
      </c>
      <c r="D75" s="33" t="s">
        <v>31</v>
      </c>
      <c r="E75" s="31">
        <v>25</v>
      </c>
      <c r="F75" s="34">
        <f>E75*C75</f>
        <v>132.5</v>
      </c>
      <c r="G75" s="31">
        <v>20</v>
      </c>
      <c r="H75" s="34">
        <f t="shared" si="4"/>
        <v>106</v>
      </c>
      <c r="I75" s="23" t="s">
        <v>71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15" s="9" customFormat="1" ht="24.75" customHeight="1">
      <c r="A76" s="36">
        <v>6</v>
      </c>
      <c r="B76" s="35" t="s">
        <v>59</v>
      </c>
      <c r="C76" s="36">
        <v>1</v>
      </c>
      <c r="D76" s="36" t="s">
        <v>60</v>
      </c>
      <c r="E76" s="36">
        <v>85</v>
      </c>
      <c r="F76" s="80">
        <f>C76*E76</f>
        <v>85</v>
      </c>
      <c r="G76" s="36">
        <v>95</v>
      </c>
      <c r="H76" s="80">
        <f t="shared" si="4"/>
        <v>95</v>
      </c>
      <c r="I76" s="24" t="s">
        <v>61</v>
      </c>
      <c r="J76" s="38"/>
      <c r="K76" s="21"/>
      <c r="L76" s="21"/>
      <c r="M76" s="19"/>
      <c r="N76" s="19"/>
      <c r="O76" s="19"/>
    </row>
    <row r="77" spans="1:9" s="86" customFormat="1" ht="73.5" customHeight="1">
      <c r="A77" s="33">
        <v>7</v>
      </c>
      <c r="B77" s="64" t="s">
        <v>127</v>
      </c>
      <c r="C77" s="33">
        <f>1.18*2.4*2.8</f>
        <v>7.929599999999999</v>
      </c>
      <c r="D77" s="65" t="s">
        <v>31</v>
      </c>
      <c r="E77" s="65">
        <v>115</v>
      </c>
      <c r="F77" s="66">
        <f>E77*C77</f>
        <v>911.9039999999999</v>
      </c>
      <c r="G77" s="65">
        <v>90</v>
      </c>
      <c r="H77" s="66">
        <f t="shared" si="4"/>
        <v>713.6639999999999</v>
      </c>
      <c r="I77" s="113" t="s">
        <v>49</v>
      </c>
    </row>
    <row r="78" spans="1:9" s="86" customFormat="1" ht="27" customHeight="1">
      <c r="A78" s="33">
        <v>8</v>
      </c>
      <c r="B78" s="64" t="s">
        <v>128</v>
      </c>
      <c r="C78" s="33">
        <v>1</v>
      </c>
      <c r="D78" s="65" t="s">
        <v>69</v>
      </c>
      <c r="E78" s="65">
        <v>350</v>
      </c>
      <c r="F78" s="66">
        <f>E78*C78</f>
        <v>350</v>
      </c>
      <c r="G78" s="65">
        <v>300</v>
      </c>
      <c r="H78" s="66">
        <f t="shared" si="4"/>
        <v>300</v>
      </c>
      <c r="I78" s="113" t="s">
        <v>129</v>
      </c>
    </row>
    <row r="79" spans="1:30" s="10" customFormat="1" ht="24.75" customHeight="1">
      <c r="A79" s="55" t="s">
        <v>115</v>
      </c>
      <c r="B79" s="56" t="s">
        <v>72</v>
      </c>
      <c r="C79" s="57"/>
      <c r="D79" s="57"/>
      <c r="E79" s="57"/>
      <c r="F79" s="53"/>
      <c r="G79" s="53"/>
      <c r="H79" s="53"/>
      <c r="I79" s="102"/>
      <c r="J79" s="48"/>
      <c r="K79" s="20"/>
      <c r="L79" s="20"/>
      <c r="M79" s="20"/>
      <c r="N79" s="20"/>
      <c r="O79" s="2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s="10" customFormat="1" ht="48" customHeight="1">
      <c r="A80" s="33">
        <v>1</v>
      </c>
      <c r="B80" s="79" t="s">
        <v>73</v>
      </c>
      <c r="C80" s="58">
        <v>91</v>
      </c>
      <c r="D80" s="33" t="s">
        <v>31</v>
      </c>
      <c r="E80" s="33">
        <v>45</v>
      </c>
      <c r="F80" s="34">
        <f>E80*C80</f>
        <v>4095</v>
      </c>
      <c r="G80" s="33">
        <v>30</v>
      </c>
      <c r="H80" s="34">
        <f>G80*C80</f>
        <v>2730</v>
      </c>
      <c r="I80" s="89" t="s">
        <v>74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s="10" customFormat="1" ht="24.75" customHeight="1">
      <c r="A81" s="33">
        <v>2</v>
      </c>
      <c r="B81" s="77" t="s">
        <v>108</v>
      </c>
      <c r="C81" s="58">
        <v>1</v>
      </c>
      <c r="D81" s="78" t="s">
        <v>75</v>
      </c>
      <c r="E81" s="69">
        <v>450</v>
      </c>
      <c r="F81" s="69">
        <f>C81*E81</f>
        <v>450</v>
      </c>
      <c r="G81" s="69">
        <v>550</v>
      </c>
      <c r="H81" s="69">
        <f>C81*G81</f>
        <v>550</v>
      </c>
      <c r="I81" s="77" t="s">
        <v>109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256" s="12" customFormat="1" ht="24.75" customHeight="1">
      <c r="A82" s="33">
        <v>3</v>
      </c>
      <c r="B82" s="77" t="s">
        <v>110</v>
      </c>
      <c r="C82" s="58">
        <v>1</v>
      </c>
      <c r="D82" s="78" t="s">
        <v>75</v>
      </c>
      <c r="E82" s="69">
        <v>280</v>
      </c>
      <c r="F82" s="69">
        <f>C82*E82</f>
        <v>280</v>
      </c>
      <c r="G82" s="69">
        <v>380</v>
      </c>
      <c r="H82" s="69">
        <f>C82*G82</f>
        <v>380</v>
      </c>
      <c r="I82" s="70" t="s">
        <v>126</v>
      </c>
      <c r="J82" s="48"/>
      <c r="K82" s="20"/>
      <c r="L82" s="20"/>
      <c r="M82" s="20"/>
      <c r="N82" s="20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10" ht="24.75" customHeight="1">
      <c r="A83" s="47" t="s">
        <v>116</v>
      </c>
      <c r="B83" s="46" t="s">
        <v>76</v>
      </c>
      <c r="C83" s="149" t="s">
        <v>77</v>
      </c>
      <c r="D83" s="150"/>
      <c r="E83" s="151"/>
      <c r="F83" s="47">
        <f>SUM(F19:F82)</f>
        <v>24211.9532</v>
      </c>
      <c r="G83" s="45" t="s">
        <v>27</v>
      </c>
      <c r="H83" s="47">
        <f>SUM(H19:H82)</f>
        <v>25444.302</v>
      </c>
      <c r="I83" s="103" t="s">
        <v>76</v>
      </c>
      <c r="J83" s="37"/>
    </row>
    <row r="84" spans="1:10" ht="24.75" customHeight="1">
      <c r="A84" s="49" t="s">
        <v>117</v>
      </c>
      <c r="B84" s="50" t="s">
        <v>78</v>
      </c>
      <c r="C84" s="144" t="s">
        <v>79</v>
      </c>
      <c r="D84" s="145"/>
      <c r="E84" s="146"/>
      <c r="F84" s="141">
        <f>(H83+F83)*0.08</f>
        <v>3972.500416</v>
      </c>
      <c r="G84" s="142"/>
      <c r="H84" s="143"/>
      <c r="I84" s="104"/>
      <c r="J84" s="37"/>
    </row>
    <row r="85" spans="1:10" ht="24.75" customHeight="1">
      <c r="A85" s="49" t="s">
        <v>118</v>
      </c>
      <c r="B85" s="50" t="s">
        <v>80</v>
      </c>
      <c r="C85" s="144" t="s">
        <v>81</v>
      </c>
      <c r="D85" s="145"/>
      <c r="E85" s="146"/>
      <c r="F85" s="141">
        <f>(F83+H83)*0.17</f>
        <v>8441.563384000001</v>
      </c>
      <c r="G85" s="142"/>
      <c r="H85" s="143"/>
      <c r="I85" s="105"/>
      <c r="J85" s="37"/>
    </row>
    <row r="86" spans="1:10" ht="24.75" customHeight="1">
      <c r="A86" s="51" t="s">
        <v>119</v>
      </c>
      <c r="B86" s="52" t="s">
        <v>82</v>
      </c>
      <c r="C86" s="53"/>
      <c r="D86" s="53"/>
      <c r="E86" s="53"/>
      <c r="F86" s="53"/>
      <c r="G86" s="53"/>
      <c r="H86" s="53"/>
      <c r="I86" s="102"/>
      <c r="J86" s="37"/>
    </row>
    <row r="87" spans="1:10" ht="33" customHeight="1">
      <c r="A87" s="36">
        <v>1</v>
      </c>
      <c r="B87" s="35" t="s">
        <v>83</v>
      </c>
      <c r="C87" s="36">
        <v>1</v>
      </c>
      <c r="D87" s="36" t="s">
        <v>33</v>
      </c>
      <c r="E87" s="36">
        <v>0</v>
      </c>
      <c r="F87" s="33">
        <f>E87*C87</f>
        <v>0</v>
      </c>
      <c r="G87" s="36">
        <f>(F83+H83)*0.015</f>
        <v>744.8438279999999</v>
      </c>
      <c r="H87" s="33">
        <f>G87*C87</f>
        <v>744.8438279999999</v>
      </c>
      <c r="I87" s="24" t="s">
        <v>84</v>
      </c>
      <c r="J87" s="37"/>
    </row>
    <row r="88" spans="1:11" ht="30.75" customHeight="1">
      <c r="A88" s="36">
        <v>2</v>
      </c>
      <c r="B88" s="35" t="s">
        <v>85</v>
      </c>
      <c r="C88" s="36">
        <v>1</v>
      </c>
      <c r="D88" s="36" t="s">
        <v>33</v>
      </c>
      <c r="E88" s="36">
        <v>0</v>
      </c>
      <c r="F88" s="33">
        <f>E88*C88</f>
        <v>0</v>
      </c>
      <c r="G88" s="36">
        <f>(F83+H83)*0.02</f>
        <v>993.125104</v>
      </c>
      <c r="H88" s="33">
        <f>G88*C88</f>
        <v>993.125104</v>
      </c>
      <c r="I88" s="54" t="s">
        <v>86</v>
      </c>
      <c r="J88" s="37"/>
      <c r="K88" s="61"/>
    </row>
    <row r="89" spans="1:10" ht="28.5" customHeight="1">
      <c r="A89" s="36">
        <v>3</v>
      </c>
      <c r="B89" s="68" t="s">
        <v>87</v>
      </c>
      <c r="C89" s="69">
        <v>1</v>
      </c>
      <c r="D89" s="69" t="s">
        <v>33</v>
      </c>
      <c r="E89" s="69">
        <v>0</v>
      </c>
      <c r="F89" s="65">
        <f>E89*C89</f>
        <v>0</v>
      </c>
      <c r="G89" s="69">
        <v>350</v>
      </c>
      <c r="H89" s="65">
        <f>G89*C89</f>
        <v>350</v>
      </c>
      <c r="I89" s="71" t="s">
        <v>88</v>
      </c>
      <c r="J89" s="37"/>
    </row>
    <row r="90" spans="1:10" ht="24.75" customHeight="1">
      <c r="A90" s="36">
        <v>4</v>
      </c>
      <c r="B90" s="68" t="s">
        <v>89</v>
      </c>
      <c r="C90" s="69">
        <v>91</v>
      </c>
      <c r="D90" s="65" t="s">
        <v>31</v>
      </c>
      <c r="E90" s="69">
        <v>0</v>
      </c>
      <c r="F90" s="65">
        <f>E90*C90</f>
        <v>0</v>
      </c>
      <c r="G90" s="69">
        <v>30</v>
      </c>
      <c r="H90" s="65">
        <f>C90*G90</f>
        <v>2730</v>
      </c>
      <c r="I90" s="71" t="s">
        <v>90</v>
      </c>
      <c r="J90" s="37"/>
    </row>
    <row r="91" spans="1:256" ht="24.75" customHeight="1">
      <c r="A91" s="59" t="s">
        <v>120</v>
      </c>
      <c r="B91" s="60" t="s">
        <v>91</v>
      </c>
      <c r="C91" s="138"/>
      <c r="D91" s="139"/>
      <c r="E91" s="140"/>
      <c r="F91" s="141">
        <f>H89+H88+H87+F85+F84+H83+F83+H90</f>
        <v>66888.287932</v>
      </c>
      <c r="G91" s="142"/>
      <c r="H91" s="143"/>
      <c r="I91" s="106"/>
      <c r="J91" s="62"/>
      <c r="K91" s="16"/>
      <c r="L91" s="16"/>
      <c r="M91" s="16"/>
      <c r="N91" s="16"/>
      <c r="O91" s="16"/>
      <c r="P91" s="16"/>
      <c r="Q91" s="16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G118" s="4">
        <v>3</v>
      </c>
    </row>
  </sheetData>
  <mergeCells count="38">
    <mergeCell ref="A5:I5"/>
    <mergeCell ref="B6:I6"/>
    <mergeCell ref="B7:I7"/>
    <mergeCell ref="B8:I8"/>
    <mergeCell ref="A1:I1"/>
    <mergeCell ref="A2:I2"/>
    <mergeCell ref="A3:I3"/>
    <mergeCell ref="A4:I4"/>
    <mergeCell ref="B9:I9"/>
    <mergeCell ref="B10:I10"/>
    <mergeCell ref="B11:I11"/>
    <mergeCell ref="B12:I12"/>
    <mergeCell ref="B13:I13"/>
    <mergeCell ref="B14:I14"/>
    <mergeCell ref="B15:I15"/>
    <mergeCell ref="E16:F16"/>
    <mergeCell ref="G16:H16"/>
    <mergeCell ref="I16:I17"/>
    <mergeCell ref="B16:B17"/>
    <mergeCell ref="C16:C17"/>
    <mergeCell ref="D16:D17"/>
    <mergeCell ref="C83:E83"/>
    <mergeCell ref="L23:M23"/>
    <mergeCell ref="A44:B44"/>
    <mergeCell ref="A51:B51"/>
    <mergeCell ref="A55:B55"/>
    <mergeCell ref="A24:B24"/>
    <mergeCell ref="A36:B36"/>
    <mergeCell ref="A18:I18"/>
    <mergeCell ref="A16:A17"/>
    <mergeCell ref="C91:E91"/>
    <mergeCell ref="F91:H91"/>
    <mergeCell ref="C84:E84"/>
    <mergeCell ref="F84:H84"/>
    <mergeCell ref="C85:E85"/>
    <mergeCell ref="F85:H85"/>
    <mergeCell ref="A61:B61"/>
    <mergeCell ref="A70:B70"/>
  </mergeCells>
  <printOptions/>
  <pageMargins left="0.2798611111111111" right="0" top="0.4722222222222222" bottom="0.3541666666666667" header="0.15902777777777777" footer="0.11805555555555555"/>
  <pageSetup horizontalDpi="600" verticalDpi="60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2013-07-13T04:01:32Z</cp:lastPrinted>
  <dcterms:created xsi:type="dcterms:W3CDTF">2006-09-24T05:52:42Z</dcterms:created>
  <dcterms:modified xsi:type="dcterms:W3CDTF">2013-08-09T06:39:49Z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